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'BRPL'!$A$1:$Q$177</definedName>
    <definedName name="_xlnm.Print_Area" localSheetId="1">'BYPL'!$A$1:$Q$166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'NDPL'!$A$1:$Q$160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<sst xmlns="http://schemas.openxmlformats.org/spreadsheetml/2006/main" count="1498" uniqueCount="434">
  <si>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</si>
  <si>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</si>
  <si>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</si>
  <si>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</si>
  <si>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</si>
  <si>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</si>
  <si>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</si>
  <si>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</si>
  <si>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</si>
  <si>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</si>
  <si>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</si>
  <si>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</si>
  <si>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</si>
  <si>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</si>
  <si>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</si>
  <si>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</si>
  <si>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</si>
  <si>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</si>
  <si>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</si>
  <si>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</si>
  <si>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</si>
  <si>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</si>
  <si>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</si>
  <si>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</si>
  <si>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</si>
  <si>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</si>
  <si>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</si>
  <si>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</si>
  <si>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</si>
  <si>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</si>
  <si>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</si>
  <si>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</si>
  <si>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</si>
  <si>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</si>
  <si>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</si>
  <si>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</si>
  <si>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</si>
  <si>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</si>
  <si>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</si>
  <si>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</si>
  <si>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</si>
  <si>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</si>
  <si>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</si>
  <si>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</si>
  <si>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</si>
  <si>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</si>
  <si>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</si>
  <si>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</si>
  <si>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</si>
  <si>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</si>
  <si>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</si>
  <si>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</si>
  <si>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</si>
  <si>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</si>
  <si>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</si>
  <si>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</si>
  <si>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</si>
  <si>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</si>
  <si>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</si>
  <si>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</si>
  <si>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</si>
  <si>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</si>
  <si>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</si>
  <si>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</si>
  <si>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</si>
  <si>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</si>
  <si>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</si>
  <si>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</si>
  <si>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</si>
  <si>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</si>
  <si>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</si>
  <si>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</si>
  <si>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</si>
  <si>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</si>
  <si>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</si>
  <si>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</si>
  <si>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</si>
  <si>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</si>
  <si>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</si>
  <si>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</si>
  <si>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</si>
  <si>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</si>
  <si>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</si>
  <si>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</si>
  <si>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</si>
  <si>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</si>
  <si>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</si>
  <si>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</si>
  <si>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</si>
  <si>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</si>
  <si>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</si>
  <si>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</si>
  <si>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</si>
  <si>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</si>
  <si>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</si>
  <si>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</si>
  <si>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</si>
  <si>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</si>
  <si>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</si>
  <si>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</si>
  <si>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</si>
  <si>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</si>
  <si>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</si>
  <si>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</si>
  <si>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</si>
  <si>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</si>
  <si>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</si>
  <si>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</si>
  <si>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</si>
  <si>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</si>
  <si>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</si>
  <si>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</si>
  <si>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</si>
  <si>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</si>
  <si>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</si>
  <si>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</si>
  <si>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</si>
  <si>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</si>
  <si>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</si>
  <si>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</si>
  <si>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</si>
  <si>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</si>
  <si>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</si>
  <si>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</si>
  <si>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</si>
  <si>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</si>
  <si>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</si>
  <si>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</si>
  <si>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</si>
  <si>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</si>
  <si>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</si>
  <si>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</si>
  <si>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</si>
  <si>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</si>
  <si>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</si>
  <si>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</si>
  <si>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</si>
  <si>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</si>
  <si>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</si>
  <si>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</si>
  <si>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</si>
  <si>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</si>
  <si>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</si>
  <si>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</si>
  <si>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</si>
  <si>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</si>
  <si>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</si>
  <si>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</si>
  <si>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</si>
  <si>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</si>
  <si>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</si>
  <si>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</si>
  <si>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</si>
  <si>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</si>
  <si>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</si>
  <si>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</si>
  <si>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</si>
  <si>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</si>
  <si>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</si>
  <si>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</si>
  <si>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</si>
  <si>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</si>
  <si>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</si>
  <si>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</si>
  <si>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</si>
  <si>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</si>
  <si>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</si>
  <si>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</si>
  <si>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</si>
  <si>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</si>
  <si>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</si>
  <si>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</si>
  <si>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</si>
  <si>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</si>
  <si>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</si>
  <si>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</si>
  <si>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</si>
  <si>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</si>
  <si>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</si>
  <si>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</si>
  <si>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</si>
  <si>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</si>
  <si>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</si>
  <si>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</si>
  <si>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</si>
  <si>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</si>
  <si>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</si>
  <si>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</si>
  <si>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</si>
  <si>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</si>
  <si>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</si>
  <si>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</si>
  <si>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</si>
  <si>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</si>
  <si>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</si>
  <si>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</si>
  <si>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</si>
  <si>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</si>
  <si>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</si>
  <si>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</si>
  <si>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</si>
  <si>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</si>
  <si>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</si>
  <si>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</si>
  <si>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</si>
  <si>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</si>
  <si>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</si>
  <si>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</si>
  <si>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</si>
  <si>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</si>
  <si>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</si>
  <si>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</si>
  <si>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</si>
  <si>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</si>
  <si>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</si>
  <si>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</si>
  <si>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</si>
  <si>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</si>
  <si>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</si>
  <si>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</si>
  <si>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</si>
  <si>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</si>
  <si>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</si>
  <si>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</si>
  <si>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</si>
  <si>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</si>
  <si>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</si>
  <si>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</si>
  <si>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</si>
  <si>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</si>
  <si>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</si>
  <si>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</si>
  <si>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</si>
  <si>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</si>
  <si>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</si>
  <si>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</si>
  <si>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</si>
  <si>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</si>
  <si>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</si>
  <si>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</si>
  <si>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</si>
  <si>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</si>
  <si>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</si>
  <si>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</si>
  <si>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</si>
  <si>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</si>
  <si>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</si>
  <si>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</si>
  <si>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</si>
  <si>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</si>
  <si>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</si>
  <si>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</si>
  <si>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</si>
  <si>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</si>
  <si>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</si>
  <si>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</si>
  <si>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</si>
  <si>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</si>
  <si>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</si>
  <si>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</si>
  <si>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</si>
  <si>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</si>
  <si>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</si>
  <si>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</si>
  <si>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</si>
  <si>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</si>
  <si>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</si>
  <si>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</si>
  <si>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</si>
  <si>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</si>
  <si>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</si>
  <si>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</si>
  <si>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</si>
  <si>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</si>
  <si>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</si>
  <si>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</si>
  <si>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</si>
  <si>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</si>
  <si>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</si>
  <si>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</si>
  <si>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</si>
  <si>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</si>
  <si>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</si>
  <si>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</si>
  <si>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</si>
  <si>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</si>
  <si>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</si>
  <si>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</si>
  <si>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</si>
  <si>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</si>
  <si>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</si>
  <si>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</si>
  <si>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</si>
  <si>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</si>
  <si>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</si>
  <si>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</si>
  <si>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</si>
  <si>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</si>
  <si>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</si>
  <si>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</si>
  <si>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</si>
  <si>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</si>
  <si>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</si>
  <si>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</si>
  <si>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</si>
  <si>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</si>
  <si>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</si>
  <si>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</si>
  <si>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</si>
  <si>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</si>
  <si>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</si>
  <si>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</si>
  <si>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</si>
  <si>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</si>
  <si>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</si>
  <si>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</si>
  <si>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</si>
  <si>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</si>
  <si>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</si>
  <si>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</si>
  <si>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</si>
  <si>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</si>
  <si>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</si>
  <si>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</si>
  <si>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</si>
  <si>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</si>
  <si>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</si>
  <si>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</si>
  <si>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</si>
  <si>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</si>
  <si>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</si>
  <si>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</si>
  <si>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</si>
  <si>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</si>
  <si>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</si>
  <si>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</si>
  <si>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</si>
  <si>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</si>
  <si>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</si>
  <si>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</si>
  <si>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</si>
  <si>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</si>
  <si>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</si>
  <si>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</si>
  <si>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</si>
  <si>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</si>
  <si>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</si>
  <si>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</si>
  <si>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</si>
  <si>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</si>
  <si>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</si>
  <si>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</si>
  <si>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</si>
  <si>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</si>
  <si>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</si>
  <si>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</si>
  <si>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</si>
  <si>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</si>
  <si>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</si>
  <si>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</si>
  <si>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</si>
  <si>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</si>
  <si>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</si>
  <si>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</si>
  <si>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</si>
  <si>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</si>
  <si>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</si>
  <si>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</si>
  <si>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</si>
  <si>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</si>
  <si>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</si>
  <si>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</si>
  <si>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</si>
  <si>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</si>
  <si>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</si>
  <si>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</si>
  <si>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</si>
  <si>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</si>
  <si>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</si>
  <si>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</si>
  <si>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</si>
  <si>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</si>
  <si>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</si>
  <si>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</si>
  <si>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</si>
  <si>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</si>
  <si>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</si>
  <si>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</si>
  <si>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</si>
  <si>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</si>
  <si>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</si>
  <si>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</si>
  <si>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</si>
  <si>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</si>
  <si>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</si>
  <si>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</si>
  <si>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</si>
  <si>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</si>
  <si>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</si>
  <si>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</si>
  <si>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</si>
  <si>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</si>
  <si>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</si>
  <si>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</si>
  <si>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</si>
  <si>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</si>
  <si>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</si>
  <si>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</si>
  <si>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</si>
  <si>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</si>
  <si>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</si>
  <si>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</si>
  <si>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</si>
  <si>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MAY-2013</t>
  </si>
  <si>
    <t>FINAL READING 01/06/2013</t>
  </si>
  <si>
    <t>INTIAL READING 01/05/2013</t>
  </si>
  <si>
    <t xml:space="preserve">                           PERIOD 1st MAY-2013 TO 31st MAY-2013 </t>
  </si>
  <si>
    <t>4865132 installed on 01/05/13</t>
  </si>
  <si>
    <t>installed on 16/05/13</t>
  </si>
  <si>
    <t>Check meter used</t>
  </si>
  <si>
    <t>installed on dated 23/05/13 ,Roll Over</t>
  </si>
  <si>
    <t>Assessment for the period from 21/5/13 to 31/5/13 is on pro-rata basis</t>
  </si>
  <si>
    <t>Check Meter used, Roll Over</t>
  </si>
  <si>
    <t>Assessment on pro-rata base for the period 01/5/13 to 16/05/13</t>
  </si>
  <si>
    <t>Meter faulty</t>
  </si>
  <si>
    <t>Check Meter used</t>
  </si>
  <si>
    <t>Roll Over</t>
  </si>
  <si>
    <t>installed on dated 29/05/13,Roll Over</t>
  </si>
  <si>
    <t>ROLL OVER</t>
  </si>
  <si>
    <t>Note :Sharing taken from wk-07 abt bill 2013-14</t>
  </si>
  <si>
    <t>Assessment for the period  21/5/13 to 31/5/13 is on pro-rata basis</t>
  </si>
  <si>
    <t>Assessment (Average of last three month energy i.e. Apr13,March13,Feb13)</t>
  </si>
  <si>
    <t>reference energy is taken from march 2013</t>
  </si>
  <si>
    <t>reference energy is taken from march 2013 bill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</si>
</sst>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80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1" xfId="0" applyFill="1" applyBorder="1" applyAlignment="1">
      <alignment wrapText="1"/>
    </xf>
    <xf numFmtId="0" fontId="0" fillId="21" borderId="11" xfId="0" applyFont="1" applyFill="1" applyBorder="1" applyAlignment="1">
      <alignment horizontal="center" vertical="center"/>
    </xf>
    <xf numFmtId="2" fontId="0" fillId="21" borderId="0" xfId="0" applyNumberFormat="1" applyFont="1" applyFill="1" applyBorder="1" applyAlignment="1">
      <alignment vertical="center"/>
    </xf>
    <xf numFmtId="1" fontId="0" fillId="21" borderId="0" xfId="0" applyNumberFormat="1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2" fontId="0" fillId="21" borderId="0" xfId="0" applyNumberFormat="1" applyFont="1" applyFill="1" applyBorder="1" applyAlignment="1">
      <alignment horizontal="left" vertical="center"/>
    </xf>
    <xf numFmtId="1" fontId="0" fillId="21" borderId="15" xfId="0" applyNumberFormat="1" applyFont="1" applyFill="1" applyBorder="1" applyAlignment="1">
      <alignment horizontal="center" vertical="center"/>
    </xf>
    <xf numFmtId="0" fontId="20" fillId="21" borderId="11" xfId="0" applyFont="1" applyFill="1" applyBorder="1" applyAlignment="1">
      <alignment horizontal="center"/>
    </xf>
    <xf numFmtId="0" fontId="20" fillId="21" borderId="0" xfId="0" applyFont="1" applyFill="1" applyBorder="1" applyAlignment="1">
      <alignment horizontal="center"/>
    </xf>
    <xf numFmtId="0" fontId="19" fillId="21" borderId="0" xfId="0" applyFont="1" applyFill="1" applyBorder="1" applyAlignment="1">
      <alignment horizontal="center" vertical="center"/>
    </xf>
    <xf numFmtId="0" fontId="19" fillId="21" borderId="0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13" fillId="21" borderId="11" xfId="0" applyFont="1" applyFill="1" applyBorder="1" applyAlignment="1">
      <alignment horizontal="center"/>
    </xf>
    <xf numFmtId="1" fontId="13" fillId="21" borderId="0" xfId="0" applyNumberFormat="1" applyFont="1" applyFill="1" applyBorder="1" applyAlignment="1">
      <alignment horizontal="center"/>
    </xf>
    <xf numFmtId="2" fontId="4" fillId="21" borderId="0" xfId="0" applyNumberFormat="1" applyFont="1" applyFill="1" applyBorder="1" applyAlignment="1">
      <alignment horizontal="center"/>
    </xf>
    <xf numFmtId="0" fontId="4" fillId="21" borderId="0" xfId="0" applyFont="1" applyFill="1" applyBorder="1" applyAlignment="1">
      <alignment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21" borderId="11" xfId="0" applyFont="1" applyFill="1" applyBorder="1" applyAlignment="1">
      <alignment horizontal="center"/>
    </xf>
    <xf numFmtId="2" fontId="20" fillId="21" borderId="0" xfId="0" applyNumberFormat="1" applyFont="1" applyFill="1" applyAlignment="1">
      <alignment horizontal="left"/>
    </xf>
    <xf numFmtId="1" fontId="49" fillId="21" borderId="0" xfId="0" applyNumberFormat="1" applyFont="1" applyFill="1" applyAlignment="1">
      <alignment horizontal="center"/>
    </xf>
    <xf numFmtId="2" fontId="13" fillId="21" borderId="0" xfId="0" applyNumberFormat="1" applyFont="1" applyFill="1" applyAlignment="1">
      <alignment horizontal="center"/>
    </xf>
    <xf numFmtId="0" fontId="13" fillId="21" borderId="0" xfId="0" applyFont="1" applyFill="1" applyBorder="1" applyAlignment="1">
      <alignment/>
    </xf>
    <xf numFmtId="0" fontId="20" fillId="21" borderId="15" xfId="0" applyFont="1" applyFill="1" applyBorder="1" applyAlignment="1">
      <alignment horizontal="center"/>
    </xf>
    <xf numFmtId="2" fontId="49" fillId="21" borderId="0" xfId="0" applyNumberFormat="1" applyFont="1" applyFill="1" applyAlignment="1">
      <alignment horizontal="center"/>
    </xf>
    <xf numFmtId="0" fontId="0" fillId="0" borderId="31" xfId="0" applyFill="1" applyBorder="1" applyAlignment="1">
      <alignment/>
    </xf>
    <xf numFmtId="2" fontId="13" fillId="21" borderId="0" xfId="0" applyNumberFormat="1" applyFont="1" applyFill="1" applyBorder="1" applyAlignment="1">
      <alignment horizontal="left"/>
    </xf>
    <xf numFmtId="0" fontId="20" fillId="21" borderId="0" xfId="0" applyFont="1" applyFill="1" applyBorder="1" applyAlignment="1">
      <alignment horizontal="center"/>
    </xf>
    <xf numFmtId="172" fontId="13" fillId="21" borderId="15" xfId="0" applyNumberFormat="1" applyFont="1" applyFill="1" applyBorder="1" applyAlignment="1">
      <alignment horizontal="center"/>
    </xf>
    <xf numFmtId="2" fontId="20" fillId="21" borderId="0" xfId="0" applyNumberFormat="1" applyFont="1" applyFill="1" applyBorder="1" applyAlignment="1">
      <alignment horizontal="left"/>
    </xf>
    <xf numFmtId="1" fontId="49" fillId="21" borderId="0" xfId="0" applyNumberFormat="1" applyFont="1" applyFill="1" applyBorder="1" applyAlignment="1">
      <alignment horizontal="center"/>
    </xf>
    <xf numFmtId="2" fontId="13" fillId="21" borderId="0" xfId="0" applyNumberFormat="1" applyFont="1" applyFill="1" applyBorder="1" applyAlignment="1">
      <alignment horizontal="center"/>
    </xf>
    <xf numFmtId="0" fontId="19" fillId="21" borderId="11" xfId="0" applyFont="1" applyFill="1" applyBorder="1" applyAlignment="1">
      <alignment horizontal="center"/>
    </xf>
    <xf numFmtId="2" fontId="19" fillId="21" borderId="0" xfId="0" applyNumberFormat="1" applyFont="1" applyFill="1" applyBorder="1" applyAlignment="1">
      <alignment/>
    </xf>
    <xf numFmtId="1" fontId="19" fillId="21" borderId="0" xfId="0" applyNumberFormat="1" applyFont="1" applyFill="1" applyBorder="1" applyAlignment="1">
      <alignment horizontal="center"/>
    </xf>
    <xf numFmtId="2" fontId="0" fillId="21" borderId="0" xfId="0" applyNumberFormat="1" applyFont="1" applyFill="1" applyBorder="1" applyAlignment="1">
      <alignment horizontal="center"/>
    </xf>
    <xf numFmtId="0" fontId="0" fillId="21" borderId="0" xfId="0" applyFont="1" applyFill="1" applyBorder="1" applyAlignment="1">
      <alignment/>
    </xf>
    <xf numFmtId="0" fontId="49" fillId="21" borderId="0" xfId="0" applyFont="1" applyFill="1" applyAlignment="1">
      <alignment horizontal="center"/>
    </xf>
    <xf numFmtId="0" fontId="49" fillId="21" borderId="0" xfId="0" applyFont="1" applyFill="1" applyBorder="1" applyAlignment="1">
      <alignment horizontal="center"/>
    </xf>
    <xf numFmtId="0" fontId="49" fillId="21" borderId="11" xfId="0" applyFont="1" applyFill="1" applyBorder="1" applyAlignment="1">
      <alignment horizontal="center"/>
    </xf>
    <xf numFmtId="0" fontId="20" fillId="21" borderId="0" xfId="0" applyFont="1" applyFill="1" applyBorder="1" applyAlignment="1">
      <alignment horizontal="left"/>
    </xf>
    <xf numFmtId="0" fontId="13" fillId="21" borderId="0" xfId="0" applyFont="1" applyFill="1" applyBorder="1" applyAlignment="1">
      <alignment horizontal="center"/>
    </xf>
    <xf numFmtId="0" fontId="16" fillId="0" borderId="31" xfId="0" applyFont="1" applyBorder="1" applyAlignment="1">
      <alignment vertical="top" wrapText="1"/>
    </xf>
    <xf numFmtId="1" fontId="49" fillId="21" borderId="0" xfId="0" applyNumberFormat="1" applyFont="1" applyFill="1" applyBorder="1" applyAlignment="1">
      <alignment horizontal="left"/>
    </xf>
    <xf numFmtId="2" fontId="49" fillId="21" borderId="0" xfId="0" applyNumberFormat="1" applyFont="1" applyFill="1" applyBorder="1" applyAlignment="1">
      <alignment horizontal="left"/>
    </xf>
    <xf numFmtId="0" fontId="19" fillId="21" borderId="0" xfId="0" applyFont="1" applyFill="1" applyBorder="1" applyAlignment="1">
      <alignment horizontal="center"/>
    </xf>
    <xf numFmtId="170" fontId="20" fillId="21" borderId="15" xfId="0" applyNumberFormat="1" applyFont="1" applyFill="1" applyBorder="1" applyAlignment="1">
      <alignment horizontal="center"/>
    </xf>
    <xf numFmtId="0" fontId="20" fillId="21" borderId="0" xfId="0" applyFont="1" applyFill="1" applyBorder="1" applyAlignment="1">
      <alignment horizontal="left"/>
    </xf>
    <xf numFmtId="171" fontId="19" fillId="0" borderId="0" xfId="0" applyNumberFormat="1" applyFont="1" applyFill="1" applyBorder="1" applyAlignment="1">
      <alignment horizontal="center"/>
    </xf>
    <xf numFmtId="171" fontId="19" fillId="21" borderId="0" xfId="0" applyNumberFormat="1" applyFont="1" applyFill="1" applyBorder="1" applyAlignment="1">
      <alignment horizontal="center"/>
    </xf>
    <xf numFmtId="171" fontId="20" fillId="21" borderId="15" xfId="0" applyNumberFormat="1" applyFont="1" applyFill="1" applyBorder="1" applyAlignment="1">
      <alignment horizontal="center"/>
    </xf>
    <xf numFmtId="1" fontId="49" fillId="24" borderId="0" xfId="0" applyNumberFormat="1" applyFont="1" applyFill="1" applyAlignment="1">
      <alignment horizontal="left"/>
    </xf>
    <xf numFmtId="0" fontId="13" fillId="24" borderId="0" xfId="0" applyFont="1" applyFill="1" applyBorder="1" applyAlignment="1">
      <alignment/>
    </xf>
    <xf numFmtId="1" fontId="49" fillId="24" borderId="0" xfId="0" applyNumberFormat="1" applyFont="1" applyFill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49" fillId="24" borderId="11" xfId="0" applyFont="1" applyFill="1" applyBorder="1" applyAlignment="1">
      <alignment horizontal="center"/>
    </xf>
    <xf numFmtId="0" fontId="49" fillId="24" borderId="0" xfId="0" applyFont="1" applyFill="1" applyBorder="1" applyAlignment="1">
      <alignment/>
    </xf>
    <xf numFmtId="0" fontId="49" fillId="24" borderId="0" xfId="0" applyFont="1" applyFill="1" applyBorder="1" applyAlignment="1">
      <alignment horizontal="center"/>
    </xf>
    <xf numFmtId="0" fontId="19" fillId="0" borderId="31" xfId="0" applyFont="1" applyBorder="1" applyAlignment="1">
      <alignment vertical="center"/>
    </xf>
    <xf numFmtId="171" fontId="63" fillId="0" borderId="25" xfId="0" applyNumberFormat="1" applyFont="1" applyFill="1" applyBorder="1" applyAlignment="1">
      <alignment horizontal="center"/>
    </xf>
    <xf numFmtId="0" fontId="20" fillId="21" borderId="11" xfId="0" applyFont="1" applyFill="1" applyBorder="1" applyAlignment="1">
      <alignment horizontal="left"/>
    </xf>
    <xf numFmtId="1" fontId="49" fillId="21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view="pageBreakPreview" zoomScale="70" zoomScaleNormal="85" zoomScaleSheetLayoutView="70" zoomScalePageLayoutView="0" workbookViewId="0" topLeftCell="A58">
      <selection activeCell="G1" sqref="G1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00390625" style="0" customWidth="1"/>
  </cols>
  <sheetData>
    <row r="1" spans="1:17" ht="26.25">
      <c r="A1" s="1" t="s">
        <v>245</v>
      </c>
      <c r="Q1" s="216" t="s">
        <v>413</v>
      </c>
    </row>
    <row r="2" spans="1:11" ht="15">
      <c r="A2" s="17" t="s">
        <v>246</v>
      </c>
      <c r="K2" s="98"/>
    </row>
    <row r="3" spans="1:8" ht="23.25">
      <c r="A3" s="223" t="s">
        <v>0</v>
      </c>
      <c r="H3" s="4"/>
    </row>
    <row r="4" spans="1:16" ht="24" thickBot="1">
      <c r="A4" s="223" t="s">
        <v>247</v>
      </c>
      <c r="G4" s="19"/>
      <c r="H4" s="19"/>
      <c r="I4" s="98" t="s">
        <v>407</v>
      </c>
      <c r="J4" s="19"/>
      <c r="K4" s="19"/>
      <c r="L4" s="19"/>
      <c r="M4" s="19"/>
      <c r="N4" s="98" t="s">
        <v>408</v>
      </c>
      <c r="O4" s="19"/>
      <c r="P4" s="19"/>
    </row>
    <row r="5" spans="1:17" s="5" customFormat="1" ht="58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414</v>
      </c>
      <c r="H5" s="39" t="s">
        <v>415</v>
      </c>
      <c r="I5" s="39" t="s">
        <v>4</v>
      </c>
      <c r="J5" s="39" t="s">
        <v>5</v>
      </c>
      <c r="K5" s="40" t="s">
        <v>6</v>
      </c>
      <c r="L5" s="41" t="str">
        <f>G5</f>
        <v>FINAL READING 01/06/2013</v>
      </c>
      <c r="M5" s="39" t="str">
        <f>H5</f>
        <v>INTIAL READING 01/05/2013</v>
      </c>
      <c r="N5" s="39" t="s">
        <v>4</v>
      </c>
      <c r="O5" s="39" t="s">
        <v>5</v>
      </c>
      <c r="P5" s="40" t="s">
        <v>6</v>
      </c>
      <c r="Q5" s="40" t="s">
        <v>318</v>
      </c>
    </row>
    <row r="6" spans="1:12" ht="6.75" customHeight="1" thickBot="1" thickTop="1">
      <c r="A6" s="8"/>
      <c r="B6" s="9"/>
      <c r="C6" s="8"/>
      <c r="D6" s="8"/>
      <c r="E6" s="8"/>
      <c r="F6" s="8"/>
      <c r="L6" s="101"/>
    </row>
    <row r="7" spans="1:17" ht="15.75" customHeight="1" thickTop="1">
      <c r="A7" s="348"/>
      <c r="B7" s="455"/>
      <c r="C7" s="419"/>
      <c r="D7" s="419"/>
      <c r="E7" s="419"/>
      <c r="F7" s="419"/>
      <c r="G7" s="24"/>
      <c r="H7" s="25"/>
      <c r="I7" s="25"/>
      <c r="J7" s="25"/>
      <c r="K7" s="35"/>
      <c r="L7" s="24"/>
      <c r="M7" s="25"/>
      <c r="N7" s="25"/>
      <c r="O7" s="25"/>
      <c r="P7" s="35"/>
      <c r="Q7" s="180"/>
    </row>
    <row r="8" spans="1:17" ht="15.75" customHeight="1">
      <c r="A8" s="350"/>
      <c r="B8" s="457" t="s">
        <v>14</v>
      </c>
      <c r="C8" s="436"/>
      <c r="D8" s="465"/>
      <c r="E8" s="465"/>
      <c r="F8" s="436"/>
      <c r="G8" s="442"/>
      <c r="H8" s="21"/>
      <c r="I8" s="21"/>
      <c r="J8" s="21"/>
      <c r="K8" s="239"/>
      <c r="L8" s="100"/>
      <c r="M8" s="21"/>
      <c r="N8" s="21"/>
      <c r="O8" s="21"/>
      <c r="P8" s="239"/>
      <c r="Q8" s="181"/>
    </row>
    <row r="9" spans="1:17" ht="18.75" customHeight="1">
      <c r="A9" s="350">
        <v>1</v>
      </c>
      <c r="B9" s="456" t="s">
        <v>15</v>
      </c>
      <c r="C9" s="436">
        <v>4864925</v>
      </c>
      <c r="D9" s="464" t="s">
        <v>12</v>
      </c>
      <c r="E9" s="426" t="s">
        <v>355</v>
      </c>
      <c r="F9" s="436">
        <v>-1000</v>
      </c>
      <c r="G9" s="445">
        <v>998029</v>
      </c>
      <c r="H9" s="446">
        <v>998026</v>
      </c>
      <c r="I9" s="446">
        <f>G9-H9</f>
        <v>3</v>
      </c>
      <c r="J9" s="446">
        <f aca="true" t="shared" si="0" ref="J9:J60">$F9*I9</f>
        <v>-3000</v>
      </c>
      <c r="K9" s="453">
        <f aca="true" t="shared" si="1" ref="K9:K60">J9/1000000</f>
        <v>-0.003</v>
      </c>
      <c r="L9" s="445">
        <v>999972</v>
      </c>
      <c r="M9" s="446">
        <v>999989</v>
      </c>
      <c r="N9" s="446">
        <f>L9-M9</f>
        <v>-17</v>
      </c>
      <c r="O9" s="446">
        <f aca="true" t="shared" si="2" ref="O9:O60">$F9*N9</f>
        <v>17000</v>
      </c>
      <c r="P9" s="453">
        <f aca="true" t="shared" si="3" ref="P9:P60">O9/1000000</f>
        <v>0.017</v>
      </c>
      <c r="Q9" s="735"/>
    </row>
    <row r="10" spans="1:17" ht="16.5">
      <c r="A10" s="350">
        <v>2</v>
      </c>
      <c r="B10" s="456" t="s">
        <v>389</v>
      </c>
      <c r="C10" s="436">
        <v>5128432</v>
      </c>
      <c r="D10" s="464" t="s">
        <v>12</v>
      </c>
      <c r="E10" s="426" t="s">
        <v>355</v>
      </c>
      <c r="F10" s="436">
        <v>-1000</v>
      </c>
      <c r="G10" s="442">
        <v>201</v>
      </c>
      <c r="H10" s="443">
        <v>201</v>
      </c>
      <c r="I10" s="443">
        <f>G10-H10</f>
        <v>0</v>
      </c>
      <c r="J10" s="443">
        <f t="shared" si="0"/>
        <v>0</v>
      </c>
      <c r="K10" s="444">
        <f t="shared" si="1"/>
        <v>0</v>
      </c>
      <c r="L10" s="442">
        <v>999283</v>
      </c>
      <c r="M10" s="443">
        <v>999173</v>
      </c>
      <c r="N10" s="443">
        <f>L10-M10</f>
        <v>110</v>
      </c>
      <c r="O10" s="443">
        <f t="shared" si="2"/>
        <v>-110000</v>
      </c>
      <c r="P10" s="444">
        <f t="shared" si="3"/>
        <v>-0.11</v>
      </c>
      <c r="Q10" s="700"/>
    </row>
    <row r="11" spans="1:17" ht="15.75" customHeight="1">
      <c r="A11" s="350">
        <v>3</v>
      </c>
      <c r="B11" s="456" t="s">
        <v>17</v>
      </c>
      <c r="C11" s="436">
        <v>4864905</v>
      </c>
      <c r="D11" s="464" t="s">
        <v>12</v>
      </c>
      <c r="E11" s="426" t="s">
        <v>355</v>
      </c>
      <c r="F11" s="436">
        <v>-1000</v>
      </c>
      <c r="G11" s="442">
        <v>12500</v>
      </c>
      <c r="H11" s="443">
        <v>12491</v>
      </c>
      <c r="I11" s="443">
        <f aca="true" t="shared" si="4" ref="I11:I60">G11-H11</f>
        <v>9</v>
      </c>
      <c r="J11" s="443">
        <f t="shared" si="0"/>
        <v>-9000</v>
      </c>
      <c r="K11" s="444">
        <f t="shared" si="1"/>
        <v>-0.009</v>
      </c>
      <c r="L11" s="442">
        <v>996372</v>
      </c>
      <c r="M11" s="443">
        <v>996384</v>
      </c>
      <c r="N11" s="443">
        <f>L11-M11</f>
        <v>-12</v>
      </c>
      <c r="O11" s="443">
        <f t="shared" si="2"/>
        <v>12000</v>
      </c>
      <c r="P11" s="444">
        <f t="shared" si="3"/>
        <v>0.012</v>
      </c>
      <c r="Q11" s="181"/>
    </row>
    <row r="12" spans="1:17" ht="15.75" customHeight="1">
      <c r="A12" s="350"/>
      <c r="B12" s="457" t="s">
        <v>18</v>
      </c>
      <c r="C12" s="436"/>
      <c r="D12" s="465"/>
      <c r="E12" s="465"/>
      <c r="F12" s="436"/>
      <c r="G12" s="442"/>
      <c r="H12" s="443"/>
      <c r="I12" s="443"/>
      <c r="J12" s="443"/>
      <c r="K12" s="444"/>
      <c r="L12" s="442"/>
      <c r="M12" s="443"/>
      <c r="N12" s="443"/>
      <c r="O12" s="443"/>
      <c r="P12" s="444"/>
      <c r="Q12" s="181"/>
    </row>
    <row r="13" spans="1:17" ht="15.75" customHeight="1">
      <c r="A13" s="350">
        <v>4</v>
      </c>
      <c r="B13" s="456" t="s">
        <v>15</v>
      </c>
      <c r="C13" s="436">
        <v>4864912</v>
      </c>
      <c r="D13" s="464" t="s">
        <v>12</v>
      </c>
      <c r="E13" s="426" t="s">
        <v>355</v>
      </c>
      <c r="F13" s="436">
        <v>-1000</v>
      </c>
      <c r="G13" s="442">
        <v>976178</v>
      </c>
      <c r="H13" s="443">
        <v>976178</v>
      </c>
      <c r="I13" s="443">
        <f t="shared" si="4"/>
        <v>0</v>
      </c>
      <c r="J13" s="443">
        <f t="shared" si="0"/>
        <v>0</v>
      </c>
      <c r="K13" s="444">
        <f t="shared" si="1"/>
        <v>0</v>
      </c>
      <c r="L13" s="442">
        <v>977534</v>
      </c>
      <c r="M13" s="443">
        <v>977671</v>
      </c>
      <c r="N13" s="443">
        <f>L13-M13</f>
        <v>-137</v>
      </c>
      <c r="O13" s="443">
        <f t="shared" si="2"/>
        <v>137000</v>
      </c>
      <c r="P13" s="444">
        <f t="shared" si="3"/>
        <v>0.137</v>
      </c>
      <c r="Q13" s="181"/>
    </row>
    <row r="14" spans="1:17" ht="15.75" customHeight="1">
      <c r="A14" s="350">
        <v>5</v>
      </c>
      <c r="B14" s="456" t="s">
        <v>16</v>
      </c>
      <c r="C14" s="436">
        <v>4864913</v>
      </c>
      <c r="D14" s="464" t="s">
        <v>12</v>
      </c>
      <c r="E14" s="426" t="s">
        <v>355</v>
      </c>
      <c r="F14" s="436">
        <v>-1000</v>
      </c>
      <c r="G14" s="442">
        <v>918611</v>
      </c>
      <c r="H14" s="443">
        <v>918623</v>
      </c>
      <c r="I14" s="443">
        <f t="shared" si="4"/>
        <v>-12</v>
      </c>
      <c r="J14" s="443">
        <f t="shared" si="0"/>
        <v>12000</v>
      </c>
      <c r="K14" s="444">
        <f t="shared" si="1"/>
        <v>0.012</v>
      </c>
      <c r="L14" s="442">
        <v>945978</v>
      </c>
      <c r="M14" s="443">
        <v>946538</v>
      </c>
      <c r="N14" s="443">
        <f>L14-M14</f>
        <v>-560</v>
      </c>
      <c r="O14" s="443">
        <f t="shared" si="2"/>
        <v>560000</v>
      </c>
      <c r="P14" s="444">
        <f t="shared" si="3"/>
        <v>0.56</v>
      </c>
      <c r="Q14" s="181"/>
    </row>
    <row r="15" spans="1:17" ht="15.75" customHeight="1">
      <c r="A15" s="350"/>
      <c r="B15" s="457" t="s">
        <v>21</v>
      </c>
      <c r="C15" s="436"/>
      <c r="D15" s="465"/>
      <c r="E15" s="426"/>
      <c r="F15" s="436"/>
      <c r="G15" s="442"/>
      <c r="H15" s="443"/>
      <c r="I15" s="443"/>
      <c r="J15" s="443"/>
      <c r="K15" s="444"/>
      <c r="L15" s="442"/>
      <c r="M15" s="443"/>
      <c r="N15" s="443"/>
      <c r="O15" s="443"/>
      <c r="P15" s="444"/>
      <c r="Q15" s="181"/>
    </row>
    <row r="16" spans="1:17" ht="15.75" customHeight="1">
      <c r="A16" s="350">
        <v>6</v>
      </c>
      <c r="B16" s="456" t="s">
        <v>15</v>
      </c>
      <c r="C16" s="436">
        <v>4864982</v>
      </c>
      <c r="D16" s="464" t="s">
        <v>12</v>
      </c>
      <c r="E16" s="426" t="s">
        <v>355</v>
      </c>
      <c r="F16" s="436">
        <v>-1000</v>
      </c>
      <c r="G16" s="442">
        <v>18602</v>
      </c>
      <c r="H16" s="443">
        <v>18601</v>
      </c>
      <c r="I16" s="443">
        <f t="shared" si="4"/>
        <v>1</v>
      </c>
      <c r="J16" s="443">
        <f t="shared" si="0"/>
        <v>-1000</v>
      </c>
      <c r="K16" s="444">
        <f t="shared" si="1"/>
        <v>-0.001</v>
      </c>
      <c r="L16" s="442">
        <v>17144</v>
      </c>
      <c r="M16" s="443">
        <v>17160</v>
      </c>
      <c r="N16" s="443">
        <f>L16-M16</f>
        <v>-16</v>
      </c>
      <c r="O16" s="443">
        <f t="shared" si="2"/>
        <v>16000</v>
      </c>
      <c r="P16" s="444">
        <f t="shared" si="3"/>
        <v>0.016</v>
      </c>
      <c r="Q16" s="181"/>
    </row>
    <row r="17" spans="1:17" ht="15.75" customHeight="1">
      <c r="A17" s="350">
        <v>7</v>
      </c>
      <c r="B17" s="456" t="s">
        <v>16</v>
      </c>
      <c r="C17" s="436">
        <v>4864983</v>
      </c>
      <c r="D17" s="464" t="s">
        <v>12</v>
      </c>
      <c r="E17" s="426" t="s">
        <v>355</v>
      </c>
      <c r="F17" s="436">
        <v>-1000</v>
      </c>
      <c r="G17" s="442">
        <v>19253</v>
      </c>
      <c r="H17" s="443">
        <v>19252</v>
      </c>
      <c r="I17" s="443">
        <f t="shared" si="4"/>
        <v>1</v>
      </c>
      <c r="J17" s="443">
        <f t="shared" si="0"/>
        <v>-1000</v>
      </c>
      <c r="K17" s="444">
        <f t="shared" si="1"/>
        <v>-0.001</v>
      </c>
      <c r="L17" s="442">
        <v>13137</v>
      </c>
      <c r="M17" s="443">
        <v>13155</v>
      </c>
      <c r="N17" s="443">
        <f>L17-M17</f>
        <v>-18</v>
      </c>
      <c r="O17" s="443">
        <f t="shared" si="2"/>
        <v>18000</v>
      </c>
      <c r="P17" s="444">
        <f t="shared" si="3"/>
        <v>0.018</v>
      </c>
      <c r="Q17" s="181"/>
    </row>
    <row r="18" spans="1:17" ht="20.25" customHeight="1">
      <c r="A18" s="350">
        <v>8</v>
      </c>
      <c r="B18" s="456" t="s">
        <v>22</v>
      </c>
      <c r="C18" s="436">
        <v>4864953</v>
      </c>
      <c r="D18" s="464" t="s">
        <v>12</v>
      </c>
      <c r="E18" s="426" t="s">
        <v>355</v>
      </c>
      <c r="F18" s="436">
        <v>-1250</v>
      </c>
      <c r="G18" s="442">
        <v>17111</v>
      </c>
      <c r="H18" s="443">
        <v>17103</v>
      </c>
      <c r="I18" s="443">
        <f>G18-H18</f>
        <v>8</v>
      </c>
      <c r="J18" s="443">
        <f t="shared" si="0"/>
        <v>-10000</v>
      </c>
      <c r="K18" s="444">
        <f t="shared" si="1"/>
        <v>-0.01</v>
      </c>
      <c r="L18" s="442">
        <v>996475</v>
      </c>
      <c r="M18" s="443">
        <v>996508</v>
      </c>
      <c r="N18" s="443">
        <f>L18-M18</f>
        <v>-33</v>
      </c>
      <c r="O18" s="443">
        <f t="shared" si="2"/>
        <v>41250</v>
      </c>
      <c r="P18" s="444">
        <f t="shared" si="3"/>
        <v>0.04125</v>
      </c>
      <c r="Q18" s="615"/>
    </row>
    <row r="19" spans="1:17" ht="15.75" customHeight="1">
      <c r="A19" s="350">
        <v>9</v>
      </c>
      <c r="B19" s="456" t="s">
        <v>23</v>
      </c>
      <c r="C19" s="436">
        <v>4864984</v>
      </c>
      <c r="D19" s="464" t="s">
        <v>12</v>
      </c>
      <c r="E19" s="426" t="s">
        <v>355</v>
      </c>
      <c r="F19" s="436">
        <v>-1000</v>
      </c>
      <c r="G19" s="442">
        <v>13311</v>
      </c>
      <c r="H19" s="443">
        <v>13297</v>
      </c>
      <c r="I19" s="443">
        <f t="shared" si="4"/>
        <v>14</v>
      </c>
      <c r="J19" s="443">
        <f t="shared" si="0"/>
        <v>-14000</v>
      </c>
      <c r="K19" s="444">
        <f t="shared" si="1"/>
        <v>-0.014</v>
      </c>
      <c r="L19" s="442">
        <v>986514</v>
      </c>
      <c r="M19" s="443">
        <v>986567</v>
      </c>
      <c r="N19" s="443">
        <f>L19-M19</f>
        <v>-53</v>
      </c>
      <c r="O19" s="443">
        <f t="shared" si="2"/>
        <v>53000</v>
      </c>
      <c r="P19" s="444">
        <f t="shared" si="3"/>
        <v>0.053</v>
      </c>
      <c r="Q19" s="181"/>
    </row>
    <row r="20" spans="1:17" ht="15.75" customHeight="1">
      <c r="A20" s="350"/>
      <c r="B20" s="457" t="s">
        <v>24</v>
      </c>
      <c r="C20" s="436"/>
      <c r="D20" s="465"/>
      <c r="E20" s="426"/>
      <c r="F20" s="436"/>
      <c r="G20" s="442"/>
      <c r="H20" s="443"/>
      <c r="I20" s="443"/>
      <c r="J20" s="443"/>
      <c r="K20" s="444"/>
      <c r="L20" s="442"/>
      <c r="M20" s="443"/>
      <c r="N20" s="443"/>
      <c r="O20" s="443"/>
      <c r="P20" s="444"/>
      <c r="Q20" s="181"/>
    </row>
    <row r="21" spans="1:17" ht="15.75" customHeight="1">
      <c r="A21" s="350">
        <v>10</v>
      </c>
      <c r="B21" s="456" t="s">
        <v>15</v>
      </c>
      <c r="C21" s="436">
        <v>4864939</v>
      </c>
      <c r="D21" s="464" t="s">
        <v>12</v>
      </c>
      <c r="E21" s="426" t="s">
        <v>355</v>
      </c>
      <c r="F21" s="436">
        <v>-1000</v>
      </c>
      <c r="G21" s="442">
        <v>30985</v>
      </c>
      <c r="H21" s="443">
        <v>30985</v>
      </c>
      <c r="I21" s="443">
        <f t="shared" si="4"/>
        <v>0</v>
      </c>
      <c r="J21" s="443">
        <f t="shared" si="0"/>
        <v>0</v>
      </c>
      <c r="K21" s="444">
        <f t="shared" si="1"/>
        <v>0</v>
      </c>
      <c r="L21" s="442">
        <v>9460</v>
      </c>
      <c r="M21" s="443">
        <v>9558</v>
      </c>
      <c r="N21" s="443">
        <f>L21-M21</f>
        <v>-98</v>
      </c>
      <c r="O21" s="443">
        <f t="shared" si="2"/>
        <v>98000</v>
      </c>
      <c r="P21" s="444">
        <f t="shared" si="3"/>
        <v>0.098</v>
      </c>
      <c r="Q21" s="181"/>
    </row>
    <row r="22" spans="1:17" ht="15.75" customHeight="1">
      <c r="A22" s="350">
        <v>11</v>
      </c>
      <c r="B22" s="456" t="s">
        <v>25</v>
      </c>
      <c r="C22" s="436">
        <v>4864940</v>
      </c>
      <c r="D22" s="464" t="s">
        <v>12</v>
      </c>
      <c r="E22" s="426" t="s">
        <v>355</v>
      </c>
      <c r="F22" s="436">
        <v>-1000</v>
      </c>
      <c r="G22" s="442">
        <v>996649</v>
      </c>
      <c r="H22" s="443">
        <v>996652</v>
      </c>
      <c r="I22" s="443">
        <f t="shared" si="4"/>
        <v>-3</v>
      </c>
      <c r="J22" s="443">
        <f t="shared" si="0"/>
        <v>3000</v>
      </c>
      <c r="K22" s="444">
        <f t="shared" si="1"/>
        <v>0.003</v>
      </c>
      <c r="L22" s="442">
        <v>4047</v>
      </c>
      <c r="M22" s="443">
        <v>4074</v>
      </c>
      <c r="N22" s="443">
        <f>L22-M22</f>
        <v>-27</v>
      </c>
      <c r="O22" s="443">
        <f t="shared" si="2"/>
        <v>27000</v>
      </c>
      <c r="P22" s="444">
        <f t="shared" si="3"/>
        <v>0.027</v>
      </c>
      <c r="Q22" s="181"/>
    </row>
    <row r="23" spans="1:17" ht="16.5">
      <c r="A23" s="350">
        <v>12</v>
      </c>
      <c r="B23" s="456" t="s">
        <v>22</v>
      </c>
      <c r="C23" s="436">
        <v>5128410</v>
      </c>
      <c r="D23" s="464" t="s">
        <v>12</v>
      </c>
      <c r="E23" s="426" t="s">
        <v>355</v>
      </c>
      <c r="F23" s="436">
        <v>-1000</v>
      </c>
      <c r="G23" s="442">
        <v>996603</v>
      </c>
      <c r="H23" s="443">
        <v>996578</v>
      </c>
      <c r="I23" s="443">
        <f>G23-H23</f>
        <v>25</v>
      </c>
      <c r="J23" s="443">
        <f t="shared" si="0"/>
        <v>-25000</v>
      </c>
      <c r="K23" s="444">
        <f t="shared" si="1"/>
        <v>-0.025</v>
      </c>
      <c r="L23" s="442">
        <v>999713</v>
      </c>
      <c r="M23" s="443">
        <v>999715</v>
      </c>
      <c r="N23" s="443">
        <f>L23-M23</f>
        <v>-2</v>
      </c>
      <c r="O23" s="443">
        <f t="shared" si="2"/>
        <v>2000</v>
      </c>
      <c r="P23" s="444">
        <f t="shared" si="3"/>
        <v>0.002</v>
      </c>
      <c r="Q23" s="615"/>
    </row>
    <row r="24" spans="1:17" ht="18.75" customHeight="1">
      <c r="A24" s="350">
        <v>13</v>
      </c>
      <c r="B24" s="456" t="s">
        <v>26</v>
      </c>
      <c r="C24" s="436">
        <v>4865060</v>
      </c>
      <c r="D24" s="464" t="s">
        <v>12</v>
      </c>
      <c r="E24" s="426" t="s">
        <v>355</v>
      </c>
      <c r="F24" s="436">
        <v>1000</v>
      </c>
      <c r="G24" s="442">
        <v>924528</v>
      </c>
      <c r="H24" s="443">
        <v>925620</v>
      </c>
      <c r="I24" s="443">
        <f t="shared" si="4"/>
        <v>-1092</v>
      </c>
      <c r="J24" s="443">
        <f t="shared" si="0"/>
        <v>-1092000</v>
      </c>
      <c r="K24" s="444">
        <f t="shared" si="1"/>
        <v>-1.092</v>
      </c>
      <c r="L24" s="442">
        <v>920532</v>
      </c>
      <c r="M24" s="443">
        <v>920532</v>
      </c>
      <c r="N24" s="443">
        <f>L24-M24</f>
        <v>0</v>
      </c>
      <c r="O24" s="443">
        <f t="shared" si="2"/>
        <v>0</v>
      </c>
      <c r="P24" s="444">
        <f t="shared" si="3"/>
        <v>0</v>
      </c>
      <c r="Q24" s="181"/>
    </row>
    <row r="25" spans="1:17" ht="15.75" customHeight="1">
      <c r="A25" s="350"/>
      <c r="B25" s="457" t="s">
        <v>27</v>
      </c>
      <c r="C25" s="436"/>
      <c r="D25" s="465"/>
      <c r="E25" s="426"/>
      <c r="F25" s="436"/>
      <c r="G25" s="442"/>
      <c r="H25" s="443"/>
      <c r="I25" s="443"/>
      <c r="J25" s="443"/>
      <c r="K25" s="444"/>
      <c r="L25" s="442"/>
      <c r="M25" s="443"/>
      <c r="N25" s="443"/>
      <c r="O25" s="443"/>
      <c r="P25" s="444"/>
      <c r="Q25" s="181"/>
    </row>
    <row r="26" spans="1:17" ht="15.75" customHeight="1">
      <c r="A26" s="350">
        <v>14</v>
      </c>
      <c r="B26" s="456" t="s">
        <v>15</v>
      </c>
      <c r="C26" s="436">
        <v>4865034</v>
      </c>
      <c r="D26" s="464" t="s">
        <v>12</v>
      </c>
      <c r="E26" s="426" t="s">
        <v>355</v>
      </c>
      <c r="F26" s="436">
        <v>-1000</v>
      </c>
      <c r="G26" s="442">
        <v>995672</v>
      </c>
      <c r="H26" s="443">
        <v>995672</v>
      </c>
      <c r="I26" s="443">
        <f t="shared" si="4"/>
        <v>0</v>
      </c>
      <c r="J26" s="443">
        <f t="shared" si="0"/>
        <v>0</v>
      </c>
      <c r="K26" s="444">
        <f t="shared" si="1"/>
        <v>0</v>
      </c>
      <c r="L26" s="442">
        <v>16913</v>
      </c>
      <c r="M26" s="443">
        <v>16933</v>
      </c>
      <c r="N26" s="443">
        <f>L26-M26</f>
        <v>-20</v>
      </c>
      <c r="O26" s="443">
        <f t="shared" si="2"/>
        <v>20000</v>
      </c>
      <c r="P26" s="444">
        <f t="shared" si="3"/>
        <v>0.02</v>
      </c>
      <c r="Q26" s="181"/>
    </row>
    <row r="27" spans="1:17" ht="15.75" customHeight="1">
      <c r="A27" s="350">
        <v>15</v>
      </c>
      <c r="B27" s="456" t="s">
        <v>16</v>
      </c>
      <c r="C27" s="436">
        <v>4865035</v>
      </c>
      <c r="D27" s="464" t="s">
        <v>12</v>
      </c>
      <c r="E27" s="426" t="s">
        <v>355</v>
      </c>
      <c r="F27" s="436">
        <v>-1000</v>
      </c>
      <c r="G27" s="442">
        <v>1132</v>
      </c>
      <c r="H27" s="443">
        <v>1110</v>
      </c>
      <c r="I27" s="443">
        <f t="shared" si="4"/>
        <v>22</v>
      </c>
      <c r="J27" s="443">
        <f t="shared" si="0"/>
        <v>-22000</v>
      </c>
      <c r="K27" s="444">
        <f t="shared" si="1"/>
        <v>-0.022</v>
      </c>
      <c r="L27" s="442">
        <v>19629</v>
      </c>
      <c r="M27" s="443">
        <v>19630</v>
      </c>
      <c r="N27" s="443">
        <f>L27-M27</f>
        <v>-1</v>
      </c>
      <c r="O27" s="443">
        <f t="shared" si="2"/>
        <v>1000</v>
      </c>
      <c r="P27" s="444">
        <f t="shared" si="3"/>
        <v>0.001</v>
      </c>
      <c r="Q27" s="181"/>
    </row>
    <row r="28" spans="1:17" ht="15.75" customHeight="1">
      <c r="A28" s="350">
        <v>16</v>
      </c>
      <c r="B28" s="456" t="s">
        <v>17</v>
      </c>
      <c r="C28" s="436">
        <v>4902500</v>
      </c>
      <c r="D28" s="464" t="s">
        <v>12</v>
      </c>
      <c r="E28" s="426" t="s">
        <v>355</v>
      </c>
      <c r="F28" s="436">
        <v>-1000</v>
      </c>
      <c r="G28" s="442">
        <v>84</v>
      </c>
      <c r="H28" s="443">
        <v>82</v>
      </c>
      <c r="I28" s="443">
        <f t="shared" si="4"/>
        <v>2</v>
      </c>
      <c r="J28" s="443">
        <f t="shared" si="0"/>
        <v>-2000</v>
      </c>
      <c r="K28" s="444">
        <f t="shared" si="1"/>
        <v>-0.002</v>
      </c>
      <c r="L28" s="442">
        <v>19941</v>
      </c>
      <c r="M28" s="443">
        <v>20012</v>
      </c>
      <c r="N28" s="443">
        <f>L28-M28</f>
        <v>-71</v>
      </c>
      <c r="O28" s="443">
        <f t="shared" si="2"/>
        <v>71000</v>
      </c>
      <c r="P28" s="444">
        <f t="shared" si="3"/>
        <v>0.071</v>
      </c>
      <c r="Q28" s="181"/>
    </row>
    <row r="29" spans="1:17" ht="15.75" customHeight="1">
      <c r="A29" s="350"/>
      <c r="B29" s="456"/>
      <c r="C29" s="436"/>
      <c r="D29" s="464"/>
      <c r="E29" s="426"/>
      <c r="F29" s="436"/>
      <c r="G29" s="442"/>
      <c r="H29" s="443"/>
      <c r="I29" s="443"/>
      <c r="J29" s="443"/>
      <c r="K29" s="444"/>
      <c r="L29" s="442"/>
      <c r="M29" s="443"/>
      <c r="N29" s="443"/>
      <c r="O29" s="443"/>
      <c r="P29" s="444"/>
      <c r="Q29" s="181"/>
    </row>
    <row r="30" spans="1:17" ht="15.75" customHeight="1">
      <c r="A30" s="350"/>
      <c r="B30" s="457" t="s">
        <v>28</v>
      </c>
      <c r="C30" s="436"/>
      <c r="D30" s="465"/>
      <c r="E30" s="426"/>
      <c r="F30" s="436"/>
      <c r="G30" s="442"/>
      <c r="H30" s="443"/>
      <c r="I30" s="443"/>
      <c r="J30" s="443"/>
      <c r="K30" s="444"/>
      <c r="L30" s="442"/>
      <c r="M30" s="443"/>
      <c r="N30" s="443"/>
      <c r="O30" s="443"/>
      <c r="P30" s="444"/>
      <c r="Q30" s="181"/>
    </row>
    <row r="31" spans="1:17" ht="15.75" customHeight="1">
      <c r="A31" s="760">
        <v>17</v>
      </c>
      <c r="B31" s="771" t="s">
        <v>29</v>
      </c>
      <c r="C31" s="772">
        <v>5128404</v>
      </c>
      <c r="D31" s="773" t="s">
        <v>12</v>
      </c>
      <c r="E31" s="764" t="s">
        <v>355</v>
      </c>
      <c r="F31" s="772">
        <v>1000</v>
      </c>
      <c r="G31" s="744">
        <v>999956</v>
      </c>
      <c r="H31" s="745">
        <v>999956</v>
      </c>
      <c r="I31" s="745">
        <f t="shared" si="4"/>
        <v>0</v>
      </c>
      <c r="J31" s="745">
        <f t="shared" si="0"/>
        <v>0</v>
      </c>
      <c r="K31" s="765">
        <f t="shared" si="1"/>
        <v>0</v>
      </c>
      <c r="L31" s="744">
        <v>999918</v>
      </c>
      <c r="M31" s="745">
        <v>1000043</v>
      </c>
      <c r="N31" s="745">
        <f aca="true" t="shared" si="5" ref="N31:N37">L31-M31</f>
        <v>-125</v>
      </c>
      <c r="O31" s="745">
        <f t="shared" si="2"/>
        <v>-125000</v>
      </c>
      <c r="P31" s="765">
        <f t="shared" si="3"/>
        <v>-0.125</v>
      </c>
      <c r="Q31" s="582" t="s">
        <v>422</v>
      </c>
    </row>
    <row r="32" spans="1:17" ht="22.5" customHeight="1">
      <c r="A32" s="760">
        <v>17</v>
      </c>
      <c r="B32" s="771" t="s">
        <v>29</v>
      </c>
      <c r="C32" s="772">
        <v>4864800</v>
      </c>
      <c r="D32" s="773" t="s">
        <v>12</v>
      </c>
      <c r="E32" s="764" t="s">
        <v>355</v>
      </c>
      <c r="F32" s="772">
        <v>200</v>
      </c>
      <c r="G32" s="744">
        <v>0</v>
      </c>
      <c r="H32" s="745">
        <v>0</v>
      </c>
      <c r="I32" s="745">
        <f>G32-H32</f>
        <v>0</v>
      </c>
      <c r="J32" s="745">
        <f t="shared" si="0"/>
        <v>0</v>
      </c>
      <c r="K32" s="765">
        <f t="shared" si="1"/>
        <v>0</v>
      </c>
      <c r="L32" s="744">
        <v>999670</v>
      </c>
      <c r="M32" s="745">
        <v>1000000</v>
      </c>
      <c r="N32" s="745">
        <f>L32-M32</f>
        <v>-330</v>
      </c>
      <c r="O32" s="745">
        <f t="shared" si="2"/>
        <v>-66000</v>
      </c>
      <c r="P32" s="765">
        <f t="shared" si="3"/>
        <v>-0.066</v>
      </c>
      <c r="Q32" s="784" t="s">
        <v>420</v>
      </c>
    </row>
    <row r="33" spans="1:17" ht="15.75" customHeight="1">
      <c r="A33" s="350">
        <v>18</v>
      </c>
      <c r="B33" s="456" t="s">
        <v>30</v>
      </c>
      <c r="C33" s="436">
        <v>4864887</v>
      </c>
      <c r="D33" s="464" t="s">
        <v>12</v>
      </c>
      <c r="E33" s="426" t="s">
        <v>355</v>
      </c>
      <c r="F33" s="436">
        <v>1000</v>
      </c>
      <c r="G33" s="442">
        <v>246</v>
      </c>
      <c r="H33" s="443">
        <v>246</v>
      </c>
      <c r="I33" s="443">
        <f t="shared" si="4"/>
        <v>0</v>
      </c>
      <c r="J33" s="443">
        <f t="shared" si="0"/>
        <v>0</v>
      </c>
      <c r="K33" s="444">
        <f t="shared" si="1"/>
        <v>0</v>
      </c>
      <c r="L33" s="442">
        <v>29931</v>
      </c>
      <c r="M33" s="443">
        <v>29878</v>
      </c>
      <c r="N33" s="443">
        <f t="shared" si="5"/>
        <v>53</v>
      </c>
      <c r="O33" s="443">
        <f t="shared" si="2"/>
        <v>53000</v>
      </c>
      <c r="P33" s="444">
        <f t="shared" si="3"/>
        <v>0.053</v>
      </c>
      <c r="Q33" s="181"/>
    </row>
    <row r="34" spans="1:17" ht="15.75" customHeight="1">
      <c r="A34" s="350">
        <v>19</v>
      </c>
      <c r="B34" s="456" t="s">
        <v>31</v>
      </c>
      <c r="C34" s="436">
        <v>4864798</v>
      </c>
      <c r="D34" s="464" t="s">
        <v>12</v>
      </c>
      <c r="E34" s="426" t="s">
        <v>355</v>
      </c>
      <c r="F34" s="436">
        <v>100</v>
      </c>
      <c r="G34" s="442">
        <v>2335</v>
      </c>
      <c r="H34" s="443">
        <v>2335</v>
      </c>
      <c r="I34" s="443">
        <f t="shared" si="4"/>
        <v>0</v>
      </c>
      <c r="J34" s="443">
        <f t="shared" si="0"/>
        <v>0</v>
      </c>
      <c r="K34" s="444">
        <f t="shared" si="1"/>
        <v>0</v>
      </c>
      <c r="L34" s="442">
        <v>141186</v>
      </c>
      <c r="M34" s="443">
        <v>139216</v>
      </c>
      <c r="N34" s="443">
        <f t="shared" si="5"/>
        <v>1970</v>
      </c>
      <c r="O34" s="443">
        <f t="shared" si="2"/>
        <v>197000</v>
      </c>
      <c r="P34" s="444">
        <f t="shared" si="3"/>
        <v>0.197</v>
      </c>
      <c r="Q34" s="181"/>
    </row>
    <row r="35" spans="1:17" ht="15.75" customHeight="1">
      <c r="A35" s="350">
        <v>20</v>
      </c>
      <c r="B35" s="456" t="s">
        <v>32</v>
      </c>
      <c r="C35" s="436">
        <v>4864799</v>
      </c>
      <c r="D35" s="464" t="s">
        <v>12</v>
      </c>
      <c r="E35" s="426" t="s">
        <v>355</v>
      </c>
      <c r="F35" s="436">
        <v>100</v>
      </c>
      <c r="G35" s="442">
        <v>4776</v>
      </c>
      <c r="H35" s="443">
        <v>4776</v>
      </c>
      <c r="I35" s="443">
        <f t="shared" si="4"/>
        <v>0</v>
      </c>
      <c r="J35" s="443">
        <f t="shared" si="0"/>
        <v>0</v>
      </c>
      <c r="K35" s="444">
        <f t="shared" si="1"/>
        <v>0</v>
      </c>
      <c r="L35" s="442">
        <v>215656</v>
      </c>
      <c r="M35" s="443">
        <v>212965</v>
      </c>
      <c r="N35" s="443">
        <f t="shared" si="5"/>
        <v>2691</v>
      </c>
      <c r="O35" s="443">
        <f t="shared" si="2"/>
        <v>269100</v>
      </c>
      <c r="P35" s="444">
        <f t="shared" si="3"/>
        <v>0.2691</v>
      </c>
      <c r="Q35" s="181"/>
    </row>
    <row r="36" spans="1:17" ht="15.75" customHeight="1">
      <c r="A36" s="350">
        <v>21</v>
      </c>
      <c r="B36" s="456" t="s">
        <v>33</v>
      </c>
      <c r="C36" s="436">
        <v>4864888</v>
      </c>
      <c r="D36" s="464" t="s">
        <v>12</v>
      </c>
      <c r="E36" s="426" t="s">
        <v>355</v>
      </c>
      <c r="F36" s="436">
        <v>1000</v>
      </c>
      <c r="G36" s="442">
        <v>996022</v>
      </c>
      <c r="H36" s="443">
        <v>996022</v>
      </c>
      <c r="I36" s="443">
        <f t="shared" si="4"/>
        <v>0</v>
      </c>
      <c r="J36" s="443">
        <f t="shared" si="0"/>
        <v>0</v>
      </c>
      <c r="K36" s="444">
        <f t="shared" si="1"/>
        <v>0</v>
      </c>
      <c r="L36" s="442">
        <v>3626</v>
      </c>
      <c r="M36" s="443">
        <v>1184</v>
      </c>
      <c r="N36" s="443">
        <f t="shared" si="5"/>
        <v>2442</v>
      </c>
      <c r="O36" s="443">
        <f t="shared" si="2"/>
        <v>2442000</v>
      </c>
      <c r="P36" s="444">
        <f t="shared" si="3"/>
        <v>2.442</v>
      </c>
      <c r="Q36" s="181"/>
    </row>
    <row r="37" spans="1:17" ht="21" customHeight="1">
      <c r="A37" s="350">
        <v>22</v>
      </c>
      <c r="B37" s="456" t="s">
        <v>383</v>
      </c>
      <c r="C37" s="436">
        <v>5128402</v>
      </c>
      <c r="D37" s="464" t="s">
        <v>12</v>
      </c>
      <c r="E37" s="426" t="s">
        <v>355</v>
      </c>
      <c r="F37" s="436">
        <v>1000</v>
      </c>
      <c r="G37" s="442">
        <v>999940</v>
      </c>
      <c r="H37" s="443">
        <v>999940</v>
      </c>
      <c r="I37" s="443">
        <f>G37-H37</f>
        <v>0</v>
      </c>
      <c r="J37" s="443">
        <f t="shared" si="0"/>
        <v>0</v>
      </c>
      <c r="K37" s="444">
        <f t="shared" si="1"/>
        <v>0</v>
      </c>
      <c r="L37" s="442">
        <v>6446</v>
      </c>
      <c r="M37" s="443">
        <v>6851</v>
      </c>
      <c r="N37" s="443">
        <f t="shared" si="5"/>
        <v>-405</v>
      </c>
      <c r="O37" s="443">
        <f t="shared" si="2"/>
        <v>-405000</v>
      </c>
      <c r="P37" s="444">
        <f t="shared" si="3"/>
        <v>-0.405</v>
      </c>
      <c r="Q37" s="615"/>
    </row>
    <row r="38" spans="1:17" ht="15.75" customHeight="1">
      <c r="A38" s="350"/>
      <c r="B38" s="458" t="s">
        <v>34</v>
      </c>
      <c r="C38" s="436"/>
      <c r="D38" s="464"/>
      <c r="E38" s="426"/>
      <c r="F38" s="436"/>
      <c r="G38" s="442"/>
      <c r="H38" s="443"/>
      <c r="I38" s="443"/>
      <c r="J38" s="443"/>
      <c r="K38" s="444"/>
      <c r="L38" s="442"/>
      <c r="M38" s="443"/>
      <c r="N38" s="443"/>
      <c r="O38" s="443"/>
      <c r="P38" s="444"/>
      <c r="Q38" s="181"/>
    </row>
    <row r="39" spans="1:17" ht="15.75" customHeight="1">
      <c r="A39" s="350">
        <v>23</v>
      </c>
      <c r="B39" s="456" t="s">
        <v>380</v>
      </c>
      <c r="C39" s="436">
        <v>4865057</v>
      </c>
      <c r="D39" s="464" t="s">
        <v>12</v>
      </c>
      <c r="E39" s="426" t="s">
        <v>355</v>
      </c>
      <c r="F39" s="436">
        <v>1000</v>
      </c>
      <c r="G39" s="442">
        <v>647820</v>
      </c>
      <c r="H39" s="443">
        <v>647820</v>
      </c>
      <c r="I39" s="443">
        <f t="shared" si="4"/>
        <v>0</v>
      </c>
      <c r="J39" s="443">
        <f t="shared" si="0"/>
        <v>0</v>
      </c>
      <c r="K39" s="444">
        <f t="shared" si="1"/>
        <v>0</v>
      </c>
      <c r="L39" s="442">
        <v>800098</v>
      </c>
      <c r="M39" s="443">
        <v>800177</v>
      </c>
      <c r="N39" s="443">
        <f>L39-M39</f>
        <v>-79</v>
      </c>
      <c r="O39" s="443">
        <f t="shared" si="2"/>
        <v>-79000</v>
      </c>
      <c r="P39" s="444">
        <f t="shared" si="3"/>
        <v>-0.079</v>
      </c>
      <c r="Q39" s="615"/>
    </row>
    <row r="40" spans="1:17" ht="15.75" customHeight="1">
      <c r="A40" s="350">
        <v>24</v>
      </c>
      <c r="B40" s="456" t="s">
        <v>381</v>
      </c>
      <c r="C40" s="436">
        <v>4865058</v>
      </c>
      <c r="D40" s="464" t="s">
        <v>12</v>
      </c>
      <c r="E40" s="426" t="s">
        <v>355</v>
      </c>
      <c r="F40" s="436">
        <v>1000</v>
      </c>
      <c r="G40" s="442">
        <v>655851</v>
      </c>
      <c r="H40" s="443">
        <v>655851</v>
      </c>
      <c r="I40" s="443">
        <f t="shared" si="4"/>
        <v>0</v>
      </c>
      <c r="J40" s="443">
        <f t="shared" si="0"/>
        <v>0</v>
      </c>
      <c r="K40" s="444">
        <f t="shared" si="1"/>
        <v>0</v>
      </c>
      <c r="L40" s="442">
        <v>832917</v>
      </c>
      <c r="M40" s="443">
        <v>833096</v>
      </c>
      <c r="N40" s="443">
        <f>L40-M40</f>
        <v>-179</v>
      </c>
      <c r="O40" s="443">
        <f t="shared" si="2"/>
        <v>-179000</v>
      </c>
      <c r="P40" s="444">
        <f t="shared" si="3"/>
        <v>-0.179</v>
      </c>
      <c r="Q40" s="615"/>
    </row>
    <row r="41" spans="1:17" ht="15.75" customHeight="1">
      <c r="A41" s="350">
        <v>25</v>
      </c>
      <c r="B41" s="456" t="s">
        <v>35</v>
      </c>
      <c r="C41" s="436">
        <v>4864889</v>
      </c>
      <c r="D41" s="464" t="s">
        <v>12</v>
      </c>
      <c r="E41" s="426" t="s">
        <v>355</v>
      </c>
      <c r="F41" s="436">
        <v>1000</v>
      </c>
      <c r="G41" s="442">
        <v>992279</v>
      </c>
      <c r="H41" s="443">
        <v>992266</v>
      </c>
      <c r="I41" s="443">
        <f t="shared" si="4"/>
        <v>13</v>
      </c>
      <c r="J41" s="443">
        <f t="shared" si="0"/>
        <v>13000</v>
      </c>
      <c r="K41" s="444">
        <f t="shared" si="1"/>
        <v>0.013</v>
      </c>
      <c r="L41" s="442">
        <v>998330</v>
      </c>
      <c r="M41" s="443">
        <v>998292</v>
      </c>
      <c r="N41" s="443">
        <f>L41-M41</f>
        <v>38</v>
      </c>
      <c r="O41" s="443">
        <f t="shared" si="2"/>
        <v>38000</v>
      </c>
      <c r="P41" s="444">
        <f t="shared" si="3"/>
        <v>0.038</v>
      </c>
      <c r="Q41" s="181"/>
    </row>
    <row r="42" spans="1:17" ht="15.75" customHeight="1">
      <c r="A42" s="350">
        <v>26</v>
      </c>
      <c r="B42" s="456" t="s">
        <v>36</v>
      </c>
      <c r="C42" s="436">
        <v>5128405</v>
      </c>
      <c r="D42" s="464" t="s">
        <v>12</v>
      </c>
      <c r="E42" s="426" t="s">
        <v>355</v>
      </c>
      <c r="F42" s="436">
        <v>500</v>
      </c>
      <c r="G42" s="442">
        <v>1052</v>
      </c>
      <c r="H42" s="443">
        <v>1052</v>
      </c>
      <c r="I42" s="443">
        <f t="shared" si="4"/>
        <v>0</v>
      </c>
      <c r="J42" s="443">
        <f t="shared" si="0"/>
        <v>0</v>
      </c>
      <c r="K42" s="444">
        <f t="shared" si="1"/>
        <v>0</v>
      </c>
      <c r="L42" s="442">
        <v>479</v>
      </c>
      <c r="M42" s="443">
        <v>194</v>
      </c>
      <c r="N42" s="443">
        <f>L42-M42</f>
        <v>285</v>
      </c>
      <c r="O42" s="443">
        <f t="shared" si="2"/>
        <v>142500</v>
      </c>
      <c r="P42" s="444">
        <f t="shared" si="3"/>
        <v>0.1425</v>
      </c>
      <c r="Q42" s="181"/>
    </row>
    <row r="43" spans="1:17" ht="16.5" customHeight="1">
      <c r="A43" s="350"/>
      <c r="B43" s="457" t="s">
        <v>37</v>
      </c>
      <c r="C43" s="436"/>
      <c r="D43" s="465"/>
      <c r="E43" s="426"/>
      <c r="F43" s="436"/>
      <c r="G43" s="442"/>
      <c r="H43" s="443"/>
      <c r="I43" s="443"/>
      <c r="J43" s="443"/>
      <c r="K43" s="444"/>
      <c r="L43" s="442"/>
      <c r="M43" s="443"/>
      <c r="N43" s="443"/>
      <c r="O43" s="443"/>
      <c r="P43" s="444"/>
      <c r="Q43" s="181"/>
    </row>
    <row r="44" spans="1:17" ht="17.25" customHeight="1">
      <c r="A44" s="350">
        <v>27</v>
      </c>
      <c r="B44" s="456" t="s">
        <v>38</v>
      </c>
      <c r="C44" s="436">
        <v>4865054</v>
      </c>
      <c r="D44" s="464" t="s">
        <v>12</v>
      </c>
      <c r="E44" s="426" t="s">
        <v>355</v>
      </c>
      <c r="F44" s="436">
        <v>-1000</v>
      </c>
      <c r="G44" s="442">
        <v>13792</v>
      </c>
      <c r="H44" s="443">
        <v>13789</v>
      </c>
      <c r="I44" s="443">
        <f t="shared" si="4"/>
        <v>3</v>
      </c>
      <c r="J44" s="443">
        <f t="shared" si="0"/>
        <v>-3000</v>
      </c>
      <c r="K44" s="444">
        <f t="shared" si="1"/>
        <v>-0.003</v>
      </c>
      <c r="L44" s="442">
        <v>982054</v>
      </c>
      <c r="M44" s="443">
        <v>982100</v>
      </c>
      <c r="N44" s="443">
        <f>L44-M44</f>
        <v>-46</v>
      </c>
      <c r="O44" s="443">
        <f t="shared" si="2"/>
        <v>46000</v>
      </c>
      <c r="P44" s="444">
        <f t="shared" si="3"/>
        <v>0.046</v>
      </c>
      <c r="Q44" s="181"/>
    </row>
    <row r="45" spans="1:17" ht="24" customHeight="1">
      <c r="A45" s="350">
        <v>28</v>
      </c>
      <c r="B45" s="456" t="s">
        <v>16</v>
      </c>
      <c r="C45" s="436">
        <v>4865036</v>
      </c>
      <c r="D45" s="464" t="s">
        <v>12</v>
      </c>
      <c r="E45" s="426" t="s">
        <v>355</v>
      </c>
      <c r="F45" s="436">
        <v>-1000</v>
      </c>
      <c r="G45" s="350">
        <v>999870</v>
      </c>
      <c r="H45" s="351">
        <v>999999</v>
      </c>
      <c r="I45" s="351">
        <f>G45-H45</f>
        <v>-129</v>
      </c>
      <c r="J45" s="351">
        <f t="shared" si="0"/>
        <v>129000</v>
      </c>
      <c r="K45" s="757">
        <f t="shared" si="1"/>
        <v>0.129</v>
      </c>
      <c r="L45" s="350">
        <v>999951</v>
      </c>
      <c r="M45" s="351">
        <v>999997</v>
      </c>
      <c r="N45" s="351">
        <f>L45-M45</f>
        <v>-46</v>
      </c>
      <c r="O45" s="351">
        <f t="shared" si="2"/>
        <v>46000</v>
      </c>
      <c r="P45" s="757">
        <f t="shared" si="3"/>
        <v>0.046</v>
      </c>
      <c r="Q45" s="754"/>
    </row>
    <row r="46" spans="1:17" ht="15.75" customHeight="1">
      <c r="A46" s="350"/>
      <c r="B46" s="457" t="s">
        <v>39</v>
      </c>
      <c r="C46" s="436"/>
      <c r="D46" s="465"/>
      <c r="E46" s="426"/>
      <c r="F46" s="436"/>
      <c r="G46" s="442"/>
      <c r="H46" s="443"/>
      <c r="I46" s="443"/>
      <c r="J46" s="443"/>
      <c r="K46" s="444"/>
      <c r="L46" s="442"/>
      <c r="M46" s="443"/>
      <c r="N46" s="443"/>
      <c r="O46" s="443"/>
      <c r="P46" s="444"/>
      <c r="Q46" s="181"/>
    </row>
    <row r="47" spans="1:17" ht="15.75" customHeight="1">
      <c r="A47" s="350">
        <v>29</v>
      </c>
      <c r="B47" s="456" t="s">
        <v>40</v>
      </c>
      <c r="C47" s="436">
        <v>4865056</v>
      </c>
      <c r="D47" s="464" t="s">
        <v>12</v>
      </c>
      <c r="E47" s="426" t="s">
        <v>355</v>
      </c>
      <c r="F47" s="436">
        <v>-1000</v>
      </c>
      <c r="G47" s="442">
        <v>992489</v>
      </c>
      <c r="H47" s="443">
        <v>992483</v>
      </c>
      <c r="I47" s="443">
        <f t="shared" si="4"/>
        <v>6</v>
      </c>
      <c r="J47" s="443">
        <f t="shared" si="0"/>
        <v>-6000</v>
      </c>
      <c r="K47" s="444">
        <f t="shared" si="1"/>
        <v>-0.006</v>
      </c>
      <c r="L47" s="442">
        <v>927896</v>
      </c>
      <c r="M47" s="443">
        <v>927934</v>
      </c>
      <c r="N47" s="443">
        <f>L47-M47</f>
        <v>-38</v>
      </c>
      <c r="O47" s="443">
        <f t="shared" si="2"/>
        <v>38000</v>
      </c>
      <c r="P47" s="444">
        <f t="shared" si="3"/>
        <v>0.038</v>
      </c>
      <c r="Q47" s="181"/>
    </row>
    <row r="48" spans="1:17" ht="15.75" customHeight="1">
      <c r="A48" s="350"/>
      <c r="B48" s="457" t="s">
        <v>391</v>
      </c>
      <c r="C48" s="436"/>
      <c r="D48" s="464"/>
      <c r="E48" s="426"/>
      <c r="F48" s="436"/>
      <c r="G48" s="442"/>
      <c r="H48" s="443"/>
      <c r="I48" s="443"/>
      <c r="J48" s="443"/>
      <c r="K48" s="444"/>
      <c r="L48" s="442"/>
      <c r="M48" s="443"/>
      <c r="N48" s="443"/>
      <c r="O48" s="443"/>
      <c r="P48" s="444"/>
      <c r="Q48" s="181"/>
    </row>
    <row r="49" spans="1:17" ht="18.75" customHeight="1">
      <c r="A49" s="350">
        <v>30</v>
      </c>
      <c r="B49" s="456" t="s">
        <v>398</v>
      </c>
      <c r="C49" s="436">
        <v>4865049</v>
      </c>
      <c r="D49" s="464" t="s">
        <v>12</v>
      </c>
      <c r="E49" s="426" t="s">
        <v>355</v>
      </c>
      <c r="F49" s="436">
        <v>-1000</v>
      </c>
      <c r="G49" s="442">
        <v>999866</v>
      </c>
      <c r="H49" s="443">
        <v>999755</v>
      </c>
      <c r="I49" s="443">
        <f>G49-H49</f>
        <v>111</v>
      </c>
      <c r="J49" s="443">
        <f t="shared" si="0"/>
        <v>-111000</v>
      </c>
      <c r="K49" s="444">
        <f t="shared" si="1"/>
        <v>-0.111</v>
      </c>
      <c r="L49" s="442">
        <v>999929</v>
      </c>
      <c r="M49" s="443">
        <v>999946</v>
      </c>
      <c r="N49" s="443">
        <f>L49-M49</f>
        <v>-17</v>
      </c>
      <c r="O49" s="443">
        <f t="shared" si="2"/>
        <v>17000</v>
      </c>
      <c r="P49" s="444">
        <f t="shared" si="3"/>
        <v>0.017</v>
      </c>
      <c r="Q49" s="709"/>
    </row>
    <row r="50" spans="1:17" ht="15.75" customHeight="1">
      <c r="A50" s="350">
        <v>31</v>
      </c>
      <c r="B50" s="456" t="s">
        <v>392</v>
      </c>
      <c r="C50" s="436">
        <v>4865022</v>
      </c>
      <c r="D50" s="464" t="s">
        <v>12</v>
      </c>
      <c r="E50" s="426" t="s">
        <v>355</v>
      </c>
      <c r="F50" s="436">
        <v>-1000</v>
      </c>
      <c r="G50" s="442">
        <v>32897</v>
      </c>
      <c r="H50" s="443">
        <v>32116</v>
      </c>
      <c r="I50" s="443">
        <f>G50-H50</f>
        <v>781</v>
      </c>
      <c r="J50" s="443">
        <f t="shared" si="0"/>
        <v>-781000</v>
      </c>
      <c r="K50" s="444">
        <f t="shared" si="1"/>
        <v>-0.781</v>
      </c>
      <c r="L50" s="442">
        <v>999946</v>
      </c>
      <c r="M50" s="443">
        <v>999925</v>
      </c>
      <c r="N50" s="443">
        <f>L50-M50</f>
        <v>21</v>
      </c>
      <c r="O50" s="443">
        <f t="shared" si="2"/>
        <v>-21000</v>
      </c>
      <c r="P50" s="444">
        <f t="shared" si="3"/>
        <v>-0.021</v>
      </c>
      <c r="Q50" s="582"/>
    </row>
    <row r="51" spans="1:17" ht="15.75" customHeight="1">
      <c r="A51" s="350"/>
      <c r="B51" s="458" t="s">
        <v>390</v>
      </c>
      <c r="C51" s="436"/>
      <c r="D51" s="464"/>
      <c r="E51" s="426"/>
      <c r="F51" s="436"/>
      <c r="G51" s="442"/>
      <c r="H51" s="443"/>
      <c r="I51" s="443"/>
      <c r="J51" s="443"/>
      <c r="K51" s="444"/>
      <c r="L51" s="442"/>
      <c r="M51" s="443"/>
      <c r="N51" s="443"/>
      <c r="O51" s="443"/>
      <c r="P51" s="444"/>
      <c r="Q51" s="181"/>
    </row>
    <row r="52" spans="1:17" ht="15.75" customHeight="1">
      <c r="A52" s="350"/>
      <c r="B52" s="458" t="s">
        <v>45</v>
      </c>
      <c r="C52" s="436"/>
      <c r="D52" s="464"/>
      <c r="E52" s="426"/>
      <c r="F52" s="436"/>
      <c r="G52" s="442"/>
      <c r="H52" s="443"/>
      <c r="I52" s="443"/>
      <c r="J52" s="443"/>
      <c r="K52" s="444"/>
      <c r="L52" s="442"/>
      <c r="M52" s="443"/>
      <c r="N52" s="443"/>
      <c r="O52" s="443"/>
      <c r="P52" s="444"/>
      <c r="Q52" s="181"/>
    </row>
    <row r="53" spans="1:17" ht="15.75" customHeight="1">
      <c r="A53" s="350">
        <v>32</v>
      </c>
      <c r="B53" s="456" t="s">
        <v>46</v>
      </c>
      <c r="C53" s="436">
        <v>4864843</v>
      </c>
      <c r="D53" s="464" t="s">
        <v>12</v>
      </c>
      <c r="E53" s="426" t="s">
        <v>355</v>
      </c>
      <c r="F53" s="436">
        <v>1000</v>
      </c>
      <c r="G53" s="442">
        <v>1335</v>
      </c>
      <c r="H53" s="443">
        <v>1335</v>
      </c>
      <c r="I53" s="443">
        <f t="shared" si="4"/>
        <v>0</v>
      </c>
      <c r="J53" s="443">
        <f t="shared" si="0"/>
        <v>0</v>
      </c>
      <c r="K53" s="444">
        <f t="shared" si="1"/>
        <v>0</v>
      </c>
      <c r="L53" s="442">
        <v>19341</v>
      </c>
      <c r="M53" s="443">
        <v>18685</v>
      </c>
      <c r="N53" s="443">
        <f>L53-M53</f>
        <v>656</v>
      </c>
      <c r="O53" s="443">
        <f t="shared" si="2"/>
        <v>656000</v>
      </c>
      <c r="P53" s="444">
        <f t="shared" si="3"/>
        <v>0.656</v>
      </c>
      <c r="Q53" s="181"/>
    </row>
    <row r="54" spans="1:17" ht="15.75" customHeight="1" thickBot="1">
      <c r="A54" s="353">
        <v>33</v>
      </c>
      <c r="B54" s="459" t="s">
        <v>47</v>
      </c>
      <c r="C54" s="420">
        <v>4864844</v>
      </c>
      <c r="D54" s="466" t="s">
        <v>12</v>
      </c>
      <c r="E54" s="427" t="s">
        <v>355</v>
      </c>
      <c r="F54" s="420">
        <v>1000</v>
      </c>
      <c r="G54" s="442">
        <v>158</v>
      </c>
      <c r="H54" s="448">
        <v>158</v>
      </c>
      <c r="I54" s="448">
        <f t="shared" si="4"/>
        <v>0</v>
      </c>
      <c r="J54" s="448">
        <f t="shared" si="0"/>
        <v>0</v>
      </c>
      <c r="K54" s="449">
        <f t="shared" si="1"/>
        <v>0</v>
      </c>
      <c r="L54" s="442">
        <v>2565</v>
      </c>
      <c r="M54" s="448">
        <v>2818</v>
      </c>
      <c r="N54" s="448">
        <f>L54-M54</f>
        <v>-253</v>
      </c>
      <c r="O54" s="448">
        <f t="shared" si="2"/>
        <v>-253000</v>
      </c>
      <c r="P54" s="449">
        <f t="shared" si="3"/>
        <v>-0.253</v>
      </c>
      <c r="Q54" s="182"/>
    </row>
    <row r="55" spans="1:17" ht="15.75" customHeight="1" thickTop="1">
      <c r="A55" s="349"/>
      <c r="B55" s="460"/>
      <c r="C55" s="45"/>
      <c r="D55" s="465"/>
      <c r="E55" s="426"/>
      <c r="F55" s="45"/>
      <c r="G55" s="450"/>
      <c r="H55" s="443"/>
      <c r="I55" s="443"/>
      <c r="J55" s="443"/>
      <c r="K55" s="443"/>
      <c r="L55" s="450"/>
      <c r="M55" s="443"/>
      <c r="N55" s="443"/>
      <c r="O55" s="443"/>
      <c r="P55" s="443"/>
      <c r="Q55" s="25"/>
    </row>
    <row r="56" spans="1:17" ht="21.75" customHeight="1" thickBot="1">
      <c r="A56" s="351"/>
      <c r="B56" s="463" t="s">
        <v>320</v>
      </c>
      <c r="C56" s="45"/>
      <c r="D56" s="465"/>
      <c r="E56" s="426"/>
      <c r="F56" s="45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217" t="str">
        <f>Q1</f>
        <v>MAY-2013</v>
      </c>
    </row>
    <row r="57" spans="1:17" ht="15.75" customHeight="1" thickTop="1">
      <c r="A57" s="348"/>
      <c r="B57" s="455" t="s">
        <v>48</v>
      </c>
      <c r="C57" s="417"/>
      <c r="D57" s="467"/>
      <c r="E57" s="467"/>
      <c r="F57" s="417"/>
      <c r="G57" s="451"/>
      <c r="H57" s="450"/>
      <c r="I57" s="450"/>
      <c r="J57" s="450"/>
      <c r="K57" s="452"/>
      <c r="L57" s="451"/>
      <c r="M57" s="450"/>
      <c r="N57" s="450"/>
      <c r="O57" s="450"/>
      <c r="P57" s="452"/>
      <c r="Q57" s="180"/>
    </row>
    <row r="58" spans="1:17" ht="15.75" customHeight="1">
      <c r="A58" s="350">
        <v>34</v>
      </c>
      <c r="B58" s="460" t="s">
        <v>85</v>
      </c>
      <c r="C58" s="436">
        <v>4865169</v>
      </c>
      <c r="D58" s="465" t="s">
        <v>12</v>
      </c>
      <c r="E58" s="426" t="s">
        <v>355</v>
      </c>
      <c r="F58" s="436">
        <v>1000</v>
      </c>
      <c r="G58" s="442">
        <v>1281</v>
      </c>
      <c r="H58" s="443">
        <v>1282</v>
      </c>
      <c r="I58" s="443">
        <f t="shared" si="4"/>
        <v>-1</v>
      </c>
      <c r="J58" s="443">
        <f t="shared" si="0"/>
        <v>-1000</v>
      </c>
      <c r="K58" s="444">
        <f t="shared" si="1"/>
        <v>-0.001</v>
      </c>
      <c r="L58" s="442">
        <v>59855</v>
      </c>
      <c r="M58" s="443">
        <v>59776</v>
      </c>
      <c r="N58" s="443">
        <f>L58-M58</f>
        <v>79</v>
      </c>
      <c r="O58" s="443">
        <f t="shared" si="2"/>
        <v>79000</v>
      </c>
      <c r="P58" s="444">
        <f t="shared" si="3"/>
        <v>0.079</v>
      </c>
      <c r="Q58" s="181"/>
    </row>
    <row r="59" spans="1:17" ht="15.75" customHeight="1">
      <c r="A59" s="350"/>
      <c r="B59" s="457" t="s">
        <v>317</v>
      </c>
      <c r="C59" s="436"/>
      <c r="D59" s="465"/>
      <c r="E59" s="426"/>
      <c r="F59" s="436"/>
      <c r="G59" s="445"/>
      <c r="H59" s="446"/>
      <c r="I59" s="443"/>
      <c r="J59" s="443"/>
      <c r="K59" s="444"/>
      <c r="L59" s="445"/>
      <c r="M59" s="443"/>
      <c r="N59" s="443"/>
      <c r="O59" s="443"/>
      <c r="P59" s="444"/>
      <c r="Q59" s="181"/>
    </row>
    <row r="60" spans="1:17" ht="15.75" customHeight="1">
      <c r="A60" s="760">
        <v>35</v>
      </c>
      <c r="B60" s="771" t="s">
        <v>316</v>
      </c>
      <c r="C60" s="772">
        <v>4864824</v>
      </c>
      <c r="D60" s="783" t="s">
        <v>12</v>
      </c>
      <c r="E60" s="764" t="s">
        <v>355</v>
      </c>
      <c r="F60" s="772">
        <v>100</v>
      </c>
      <c r="G60" s="744">
        <v>802</v>
      </c>
      <c r="H60" s="745">
        <v>534</v>
      </c>
      <c r="I60" s="745">
        <f t="shared" si="4"/>
        <v>268</v>
      </c>
      <c r="J60" s="745">
        <f t="shared" si="0"/>
        <v>26800</v>
      </c>
      <c r="K60" s="765">
        <f t="shared" si="1"/>
        <v>0.0268</v>
      </c>
      <c r="L60" s="744">
        <v>77486</v>
      </c>
      <c r="M60" s="745">
        <v>77611</v>
      </c>
      <c r="N60" s="745">
        <f>L60-M60</f>
        <v>-125</v>
      </c>
      <c r="O60" s="745">
        <f t="shared" si="2"/>
        <v>-12500</v>
      </c>
      <c r="P60" s="765">
        <f t="shared" si="3"/>
        <v>-0.0125</v>
      </c>
      <c r="Q60" s="181"/>
    </row>
    <row r="61" spans="1:17" ht="15.75" customHeight="1">
      <c r="A61" s="760">
        <v>35</v>
      </c>
      <c r="B61" s="771" t="s">
        <v>316</v>
      </c>
      <c r="C61" s="785" t="s">
        <v>421</v>
      </c>
      <c r="D61" s="783"/>
      <c r="E61" s="764"/>
      <c r="F61" s="772"/>
      <c r="G61" s="744"/>
      <c r="H61" s="745"/>
      <c r="I61" s="745"/>
      <c r="J61" s="745"/>
      <c r="K61" s="792">
        <f>(K60/20)*11</f>
        <v>0.01474</v>
      </c>
      <c r="L61" s="744"/>
      <c r="M61" s="745"/>
      <c r="N61" s="745"/>
      <c r="O61" s="745"/>
      <c r="P61" s="792">
        <f>(P60/20)*11</f>
        <v>-0.006875</v>
      </c>
      <c r="Q61" s="181"/>
    </row>
    <row r="62" spans="1:17" ht="15.75" customHeight="1">
      <c r="A62" s="350"/>
      <c r="B62" s="380" t="s">
        <v>54</v>
      </c>
      <c r="C62" s="437"/>
      <c r="D62" s="468"/>
      <c r="E62" s="468"/>
      <c r="F62" s="437"/>
      <c r="G62" s="442"/>
      <c r="H62" s="443"/>
      <c r="I62" s="443"/>
      <c r="J62" s="443"/>
      <c r="K62" s="444"/>
      <c r="L62" s="442"/>
      <c r="M62" s="443"/>
      <c r="N62" s="443"/>
      <c r="O62" s="443"/>
      <c r="P62" s="444"/>
      <c r="Q62" s="181"/>
    </row>
    <row r="63" spans="1:17" ht="15.75" customHeight="1">
      <c r="A63" s="350">
        <v>36</v>
      </c>
      <c r="B63" s="461" t="s">
        <v>55</v>
      </c>
      <c r="C63" s="437">
        <v>4865090</v>
      </c>
      <c r="D63" s="469" t="s">
        <v>12</v>
      </c>
      <c r="E63" s="426" t="s">
        <v>355</v>
      </c>
      <c r="F63" s="437">
        <v>100</v>
      </c>
      <c r="G63" s="442">
        <v>9213</v>
      </c>
      <c r="H63" s="443">
        <v>9193</v>
      </c>
      <c r="I63" s="443">
        <f>G63-H63</f>
        <v>20</v>
      </c>
      <c r="J63" s="443">
        <f>$F63*I63</f>
        <v>2000</v>
      </c>
      <c r="K63" s="444">
        <f>J63/1000000</f>
        <v>0.002</v>
      </c>
      <c r="L63" s="442">
        <v>28489</v>
      </c>
      <c r="M63" s="443">
        <v>28136</v>
      </c>
      <c r="N63" s="443">
        <f>L63-M63</f>
        <v>353</v>
      </c>
      <c r="O63" s="443">
        <f>$F63*N63</f>
        <v>35300</v>
      </c>
      <c r="P63" s="444">
        <f>O63/1000000</f>
        <v>0.0353</v>
      </c>
      <c r="Q63" s="543"/>
    </row>
    <row r="64" spans="1:17" ht="15.75" customHeight="1">
      <c r="A64" s="350">
        <v>37</v>
      </c>
      <c r="B64" s="461" t="s">
        <v>56</v>
      </c>
      <c r="C64" s="437">
        <v>4902519</v>
      </c>
      <c r="D64" s="469" t="s">
        <v>12</v>
      </c>
      <c r="E64" s="426" t="s">
        <v>355</v>
      </c>
      <c r="F64" s="437">
        <v>100</v>
      </c>
      <c r="G64" s="442">
        <v>10014</v>
      </c>
      <c r="H64" s="443">
        <v>9951</v>
      </c>
      <c r="I64" s="443">
        <f>G64-H64</f>
        <v>63</v>
      </c>
      <c r="J64" s="443">
        <f>$F64*I64</f>
        <v>6300</v>
      </c>
      <c r="K64" s="444">
        <f>J64/1000000</f>
        <v>0.0063</v>
      </c>
      <c r="L64" s="442">
        <v>43730</v>
      </c>
      <c r="M64" s="443">
        <v>40940</v>
      </c>
      <c r="N64" s="443">
        <f>L64-M64</f>
        <v>2790</v>
      </c>
      <c r="O64" s="443">
        <f>$F64*N64</f>
        <v>279000</v>
      </c>
      <c r="P64" s="444">
        <f>O64/1000000</f>
        <v>0.279</v>
      </c>
      <c r="Q64" s="181"/>
    </row>
    <row r="65" spans="1:17" ht="15.75" customHeight="1">
      <c r="A65" s="350">
        <v>38</v>
      </c>
      <c r="B65" s="461" t="s">
        <v>57</v>
      </c>
      <c r="C65" s="437">
        <v>4902520</v>
      </c>
      <c r="D65" s="469" t="s">
        <v>12</v>
      </c>
      <c r="E65" s="426" t="s">
        <v>355</v>
      </c>
      <c r="F65" s="437">
        <v>100</v>
      </c>
      <c r="G65" s="442">
        <v>15066</v>
      </c>
      <c r="H65" s="443">
        <v>14515</v>
      </c>
      <c r="I65" s="443">
        <f>G65-H65</f>
        <v>551</v>
      </c>
      <c r="J65" s="443">
        <f>$F65*I65</f>
        <v>55100</v>
      </c>
      <c r="K65" s="444">
        <f>J65/1000000</f>
        <v>0.0551</v>
      </c>
      <c r="L65" s="442">
        <v>51353</v>
      </c>
      <c r="M65" s="443">
        <v>51059</v>
      </c>
      <c r="N65" s="443">
        <f>L65-M65</f>
        <v>294</v>
      </c>
      <c r="O65" s="443">
        <f>$F65*N65</f>
        <v>29400</v>
      </c>
      <c r="P65" s="444">
        <f>O65/1000000</f>
        <v>0.0294</v>
      </c>
      <c r="Q65" s="181"/>
    </row>
    <row r="66" spans="1:17" ht="15.75" customHeight="1">
      <c r="A66" s="350"/>
      <c r="B66" s="380" t="s">
        <v>58</v>
      </c>
      <c r="C66" s="437"/>
      <c r="D66" s="468"/>
      <c r="E66" s="468"/>
      <c r="F66" s="437"/>
      <c r="G66" s="442"/>
      <c r="H66" s="443"/>
      <c r="I66" s="443"/>
      <c r="J66" s="443"/>
      <c r="K66" s="444"/>
      <c r="L66" s="442"/>
      <c r="M66" s="443"/>
      <c r="N66" s="443"/>
      <c r="O66" s="443"/>
      <c r="P66" s="444"/>
      <c r="Q66" s="181"/>
    </row>
    <row r="67" spans="1:17" ht="15.75" customHeight="1">
      <c r="A67" s="350">
        <v>39</v>
      </c>
      <c r="B67" s="461" t="s">
        <v>59</v>
      </c>
      <c r="C67" s="437">
        <v>4902521</v>
      </c>
      <c r="D67" s="469" t="s">
        <v>12</v>
      </c>
      <c r="E67" s="426" t="s">
        <v>355</v>
      </c>
      <c r="F67" s="437">
        <v>100</v>
      </c>
      <c r="G67" s="442">
        <v>39318</v>
      </c>
      <c r="H67" s="443">
        <v>39055</v>
      </c>
      <c r="I67" s="443">
        <f aca="true" t="shared" si="6" ref="I67:I72">G67-H67</f>
        <v>263</v>
      </c>
      <c r="J67" s="443">
        <f aca="true" t="shared" si="7" ref="J67:J72">$F67*I67</f>
        <v>26300</v>
      </c>
      <c r="K67" s="444">
        <f aca="true" t="shared" si="8" ref="K67:K72">J67/1000000</f>
        <v>0.0263</v>
      </c>
      <c r="L67" s="442">
        <v>13085</v>
      </c>
      <c r="M67" s="443">
        <v>12964</v>
      </c>
      <c r="N67" s="443">
        <f aca="true" t="shared" si="9" ref="N67:N72">L67-M67</f>
        <v>121</v>
      </c>
      <c r="O67" s="443">
        <f aca="true" t="shared" si="10" ref="O67:O72">$F67*N67</f>
        <v>12100</v>
      </c>
      <c r="P67" s="444">
        <f aca="true" t="shared" si="11" ref="P67:P72">O67/1000000</f>
        <v>0.0121</v>
      </c>
      <c r="Q67" s="181"/>
    </row>
    <row r="68" spans="1:17" ht="15.75" customHeight="1">
      <c r="A68" s="350">
        <v>40</v>
      </c>
      <c r="B68" s="461" t="s">
        <v>60</v>
      </c>
      <c r="C68" s="437">
        <v>4902522</v>
      </c>
      <c r="D68" s="469" t="s">
        <v>12</v>
      </c>
      <c r="E68" s="426" t="s">
        <v>355</v>
      </c>
      <c r="F68" s="437">
        <v>100</v>
      </c>
      <c r="G68" s="442">
        <v>840</v>
      </c>
      <c r="H68" s="443">
        <v>840</v>
      </c>
      <c r="I68" s="443">
        <f t="shared" si="6"/>
        <v>0</v>
      </c>
      <c r="J68" s="443">
        <f t="shared" si="7"/>
        <v>0</v>
      </c>
      <c r="K68" s="444">
        <f t="shared" si="8"/>
        <v>0</v>
      </c>
      <c r="L68" s="442">
        <v>185</v>
      </c>
      <c r="M68" s="443">
        <v>185</v>
      </c>
      <c r="N68" s="443">
        <f t="shared" si="9"/>
        <v>0</v>
      </c>
      <c r="O68" s="443">
        <f t="shared" si="10"/>
        <v>0</v>
      </c>
      <c r="P68" s="444">
        <f t="shared" si="11"/>
        <v>0</v>
      </c>
      <c r="Q68" s="181"/>
    </row>
    <row r="69" spans="1:17" ht="15.75" customHeight="1">
      <c r="A69" s="350">
        <v>41</v>
      </c>
      <c r="B69" s="461" t="s">
        <v>61</v>
      </c>
      <c r="C69" s="437">
        <v>4902523</v>
      </c>
      <c r="D69" s="469" t="s">
        <v>12</v>
      </c>
      <c r="E69" s="426" t="s">
        <v>355</v>
      </c>
      <c r="F69" s="437">
        <v>100</v>
      </c>
      <c r="G69" s="442">
        <v>999815</v>
      </c>
      <c r="H69" s="443">
        <v>999815</v>
      </c>
      <c r="I69" s="443">
        <f t="shared" si="6"/>
        <v>0</v>
      </c>
      <c r="J69" s="443">
        <f t="shared" si="7"/>
        <v>0</v>
      </c>
      <c r="K69" s="444">
        <f t="shared" si="8"/>
        <v>0</v>
      </c>
      <c r="L69" s="442">
        <v>999943</v>
      </c>
      <c r="M69" s="443">
        <v>999943</v>
      </c>
      <c r="N69" s="443">
        <f t="shared" si="9"/>
        <v>0</v>
      </c>
      <c r="O69" s="443">
        <f t="shared" si="10"/>
        <v>0</v>
      </c>
      <c r="P69" s="444">
        <f t="shared" si="11"/>
        <v>0</v>
      </c>
      <c r="Q69" s="181"/>
    </row>
    <row r="70" spans="1:17" ht="15.75" customHeight="1">
      <c r="A70" s="350">
        <v>42</v>
      </c>
      <c r="B70" s="461" t="s">
        <v>62</v>
      </c>
      <c r="C70" s="437">
        <v>4902524</v>
      </c>
      <c r="D70" s="469" t="s">
        <v>12</v>
      </c>
      <c r="E70" s="426" t="s">
        <v>355</v>
      </c>
      <c r="F70" s="437">
        <v>100</v>
      </c>
      <c r="G70" s="442">
        <v>0</v>
      </c>
      <c r="H70" s="443">
        <v>0</v>
      </c>
      <c r="I70" s="443">
        <f t="shared" si="6"/>
        <v>0</v>
      </c>
      <c r="J70" s="443">
        <f t="shared" si="7"/>
        <v>0</v>
      </c>
      <c r="K70" s="444">
        <f t="shared" si="8"/>
        <v>0</v>
      </c>
      <c r="L70" s="442">
        <v>0</v>
      </c>
      <c r="M70" s="443">
        <v>0</v>
      </c>
      <c r="N70" s="443">
        <f t="shared" si="9"/>
        <v>0</v>
      </c>
      <c r="O70" s="443">
        <f t="shared" si="10"/>
        <v>0</v>
      </c>
      <c r="P70" s="444">
        <f t="shared" si="11"/>
        <v>0</v>
      </c>
      <c r="Q70" s="181"/>
    </row>
    <row r="71" spans="1:17" ht="15.75" customHeight="1">
      <c r="A71" s="350">
        <v>43</v>
      </c>
      <c r="B71" s="461" t="s">
        <v>63</v>
      </c>
      <c r="C71" s="437">
        <v>4902525</v>
      </c>
      <c r="D71" s="469" t="s">
        <v>12</v>
      </c>
      <c r="E71" s="426" t="s">
        <v>355</v>
      </c>
      <c r="F71" s="437">
        <v>100</v>
      </c>
      <c r="G71" s="442">
        <v>0</v>
      </c>
      <c r="H71" s="443">
        <v>0</v>
      </c>
      <c r="I71" s="443">
        <f t="shared" si="6"/>
        <v>0</v>
      </c>
      <c r="J71" s="443">
        <f t="shared" si="7"/>
        <v>0</v>
      </c>
      <c r="K71" s="444">
        <f t="shared" si="8"/>
        <v>0</v>
      </c>
      <c r="L71" s="442">
        <v>0</v>
      </c>
      <c r="M71" s="443">
        <v>0</v>
      </c>
      <c r="N71" s="443">
        <f t="shared" si="9"/>
        <v>0</v>
      </c>
      <c r="O71" s="443">
        <f t="shared" si="10"/>
        <v>0</v>
      </c>
      <c r="P71" s="444">
        <f t="shared" si="11"/>
        <v>0</v>
      </c>
      <c r="Q71" s="181"/>
    </row>
    <row r="72" spans="1:17" ht="15.75" customHeight="1">
      <c r="A72" s="350">
        <v>44</v>
      </c>
      <c r="B72" s="461" t="s">
        <v>64</v>
      </c>
      <c r="C72" s="437">
        <v>4902526</v>
      </c>
      <c r="D72" s="469" t="s">
        <v>12</v>
      </c>
      <c r="E72" s="426" t="s">
        <v>355</v>
      </c>
      <c r="F72" s="437">
        <v>100</v>
      </c>
      <c r="G72" s="442">
        <v>16656</v>
      </c>
      <c r="H72" s="443">
        <v>16657</v>
      </c>
      <c r="I72" s="443">
        <f t="shared" si="6"/>
        <v>-1</v>
      </c>
      <c r="J72" s="443">
        <f t="shared" si="7"/>
        <v>-100</v>
      </c>
      <c r="K72" s="444">
        <f t="shared" si="8"/>
        <v>-0.0001</v>
      </c>
      <c r="L72" s="442">
        <v>12385</v>
      </c>
      <c r="M72" s="443">
        <v>12324</v>
      </c>
      <c r="N72" s="443">
        <f t="shared" si="9"/>
        <v>61</v>
      </c>
      <c r="O72" s="443">
        <f t="shared" si="10"/>
        <v>6100</v>
      </c>
      <c r="P72" s="444">
        <f t="shared" si="11"/>
        <v>0.0061</v>
      </c>
      <c r="Q72" s="181"/>
    </row>
    <row r="73" spans="1:17" ht="15.75" customHeight="1">
      <c r="A73" s="760">
        <v>45</v>
      </c>
      <c r="B73" s="761" t="s">
        <v>65</v>
      </c>
      <c r="C73" s="762">
        <v>4902527</v>
      </c>
      <c r="D73" s="805" t="s">
        <v>431</v>
      </c>
      <c r="E73" s="764"/>
      <c r="F73" s="762"/>
      <c r="G73" s="744"/>
      <c r="H73" s="745"/>
      <c r="I73" s="745"/>
      <c r="J73" s="745"/>
      <c r="K73" s="765">
        <v>-0.00453</v>
      </c>
      <c r="L73" s="744"/>
      <c r="M73" s="745"/>
      <c r="N73" s="745"/>
      <c r="O73" s="745"/>
      <c r="P73" s="765">
        <v>0.00073</v>
      </c>
      <c r="Q73" s="181" t="s">
        <v>424</v>
      </c>
    </row>
    <row r="74" spans="1:17" ht="15.75" customHeight="1">
      <c r="A74" s="350"/>
      <c r="B74" s="380" t="s">
        <v>66</v>
      </c>
      <c r="C74" s="437"/>
      <c r="D74" s="468"/>
      <c r="E74" s="468"/>
      <c r="F74" s="437"/>
      <c r="G74" s="442"/>
      <c r="H74" s="443"/>
      <c r="I74" s="443"/>
      <c r="J74" s="443"/>
      <c r="K74" s="444"/>
      <c r="L74" s="442"/>
      <c r="M74" s="443"/>
      <c r="N74" s="443"/>
      <c r="O74" s="443"/>
      <c r="P74" s="444"/>
      <c r="Q74" s="181"/>
    </row>
    <row r="75" spans="1:17" ht="15.75" customHeight="1">
      <c r="A75" s="350">
        <v>46</v>
      </c>
      <c r="B75" s="461" t="s">
        <v>67</v>
      </c>
      <c r="C75" s="437">
        <v>4865091</v>
      </c>
      <c r="D75" s="469" t="s">
        <v>12</v>
      </c>
      <c r="E75" s="426" t="s">
        <v>355</v>
      </c>
      <c r="F75" s="437">
        <v>500</v>
      </c>
      <c r="G75" s="442">
        <v>5308</v>
      </c>
      <c r="H75" s="443">
        <v>5308</v>
      </c>
      <c r="I75" s="443">
        <f>G75-H75</f>
        <v>0</v>
      </c>
      <c r="J75" s="443">
        <f>$F75*I75</f>
        <v>0</v>
      </c>
      <c r="K75" s="444">
        <f>J75/1000000</f>
        <v>0</v>
      </c>
      <c r="L75" s="442">
        <v>27017</v>
      </c>
      <c r="M75" s="443">
        <v>26345</v>
      </c>
      <c r="N75" s="443">
        <f>L75-M75</f>
        <v>672</v>
      </c>
      <c r="O75" s="443">
        <f>$F75*N75</f>
        <v>336000</v>
      </c>
      <c r="P75" s="444">
        <f>O75/1000000</f>
        <v>0.336</v>
      </c>
      <c r="Q75" s="575"/>
    </row>
    <row r="76" spans="1:17" ht="15.75" customHeight="1">
      <c r="A76" s="350">
        <v>47</v>
      </c>
      <c r="B76" s="461" t="s">
        <v>68</v>
      </c>
      <c r="C76" s="437">
        <v>4902530</v>
      </c>
      <c r="D76" s="469" t="s">
        <v>12</v>
      </c>
      <c r="E76" s="426" t="s">
        <v>355</v>
      </c>
      <c r="F76" s="437">
        <v>500</v>
      </c>
      <c r="G76" s="442">
        <v>3469</v>
      </c>
      <c r="H76" s="443">
        <v>3469</v>
      </c>
      <c r="I76" s="443">
        <f>G76-H76</f>
        <v>0</v>
      </c>
      <c r="J76" s="443">
        <f>$F76*I76</f>
        <v>0</v>
      </c>
      <c r="K76" s="444">
        <f>J76/1000000</f>
        <v>0</v>
      </c>
      <c r="L76" s="442">
        <v>24565</v>
      </c>
      <c r="M76" s="443">
        <v>24143</v>
      </c>
      <c r="N76" s="443">
        <f>L76-M76</f>
        <v>422</v>
      </c>
      <c r="O76" s="443">
        <f>$F76*N76</f>
        <v>211000</v>
      </c>
      <c r="P76" s="444">
        <f>O76/1000000</f>
        <v>0.211</v>
      </c>
      <c r="Q76" s="181"/>
    </row>
    <row r="77" spans="1:17" ht="15.75" customHeight="1">
      <c r="A77" s="350">
        <v>48</v>
      </c>
      <c r="B77" s="461" t="s">
        <v>69</v>
      </c>
      <c r="C77" s="437">
        <v>4902531</v>
      </c>
      <c r="D77" s="469" t="s">
        <v>12</v>
      </c>
      <c r="E77" s="426" t="s">
        <v>355</v>
      </c>
      <c r="F77" s="437">
        <v>500</v>
      </c>
      <c r="G77" s="442">
        <v>4389</v>
      </c>
      <c r="H77" s="443">
        <v>4336</v>
      </c>
      <c r="I77" s="443">
        <f>G77-H77</f>
        <v>53</v>
      </c>
      <c r="J77" s="443">
        <f>$F77*I77</f>
        <v>26500</v>
      </c>
      <c r="K77" s="444">
        <f>J77/1000000</f>
        <v>0.0265</v>
      </c>
      <c r="L77" s="442">
        <v>14135</v>
      </c>
      <c r="M77" s="443">
        <v>14087</v>
      </c>
      <c r="N77" s="443">
        <f>L77-M77</f>
        <v>48</v>
      </c>
      <c r="O77" s="443">
        <f>$F77*N77</f>
        <v>24000</v>
      </c>
      <c r="P77" s="444">
        <f>O77/1000000</f>
        <v>0.024</v>
      </c>
      <c r="Q77" s="181"/>
    </row>
    <row r="78" spans="1:17" ht="15.75" customHeight="1">
      <c r="A78" s="760">
        <v>49</v>
      </c>
      <c r="B78" s="761" t="s">
        <v>70</v>
      </c>
      <c r="C78" s="762">
        <v>4902532</v>
      </c>
      <c r="D78" s="789" t="s">
        <v>423</v>
      </c>
      <c r="E78" s="764"/>
      <c r="F78" s="762"/>
      <c r="G78" s="744"/>
      <c r="H78" s="745"/>
      <c r="I78" s="745"/>
      <c r="J78" s="745"/>
      <c r="K78" s="788">
        <f>(0.046/31)*15</f>
        <v>0.02225806451612903</v>
      </c>
      <c r="L78" s="804" t="s">
        <v>433</v>
      </c>
      <c r="M78" s="745"/>
      <c r="N78" s="745"/>
      <c r="O78" s="745"/>
      <c r="P78" s="788">
        <f>(0.0005/31)*15</f>
        <v>0.00024193548387096774</v>
      </c>
      <c r="Q78" s="767"/>
    </row>
    <row r="79" spans="1:17" ht="15.75" customHeight="1">
      <c r="A79" s="760">
        <v>49</v>
      </c>
      <c r="B79" s="761" t="s">
        <v>70</v>
      </c>
      <c r="C79" s="762">
        <v>4865072</v>
      </c>
      <c r="D79" s="763" t="s">
        <v>12</v>
      </c>
      <c r="E79" s="764" t="s">
        <v>355</v>
      </c>
      <c r="F79" s="766">
        <v>666.6666666666666</v>
      </c>
      <c r="G79" s="744">
        <v>0</v>
      </c>
      <c r="H79" s="745">
        <v>0</v>
      </c>
      <c r="I79" s="745">
        <f>G79-H79</f>
        <v>0</v>
      </c>
      <c r="J79" s="745">
        <f>$F79*I79</f>
        <v>0</v>
      </c>
      <c r="K79" s="765">
        <f>J79/1000000</f>
        <v>0</v>
      </c>
      <c r="L79" s="744">
        <v>108</v>
      </c>
      <c r="M79" s="745">
        <v>0</v>
      </c>
      <c r="N79" s="745">
        <f>L79-M79</f>
        <v>108</v>
      </c>
      <c r="O79" s="745">
        <f>$F79*N79</f>
        <v>72000</v>
      </c>
      <c r="P79" s="765">
        <f>O79/1000000</f>
        <v>0.072</v>
      </c>
      <c r="Q79" s="767" t="s">
        <v>418</v>
      </c>
    </row>
    <row r="80" spans="1:17" ht="15.75" customHeight="1">
      <c r="A80" s="350"/>
      <c r="B80" s="380" t="s">
        <v>72</v>
      </c>
      <c r="C80" s="437"/>
      <c r="D80" s="468"/>
      <c r="E80" s="468"/>
      <c r="F80" s="437"/>
      <c r="G80" s="442"/>
      <c r="H80" s="443"/>
      <c r="I80" s="443"/>
      <c r="J80" s="443"/>
      <c r="K80" s="444"/>
      <c r="L80" s="442"/>
      <c r="M80" s="443"/>
      <c r="N80" s="443"/>
      <c r="O80" s="443"/>
      <c r="P80" s="444"/>
      <c r="Q80" s="181"/>
    </row>
    <row r="81" spans="1:17" ht="15.75" customHeight="1">
      <c r="A81" s="350">
        <v>50</v>
      </c>
      <c r="B81" s="461" t="s">
        <v>65</v>
      </c>
      <c r="C81" s="437">
        <v>4902535</v>
      </c>
      <c r="D81" s="469" t="s">
        <v>12</v>
      </c>
      <c r="E81" s="426" t="s">
        <v>355</v>
      </c>
      <c r="F81" s="437">
        <v>100</v>
      </c>
      <c r="G81" s="442">
        <v>996225</v>
      </c>
      <c r="H81" s="443">
        <v>996414</v>
      </c>
      <c r="I81" s="443">
        <f aca="true" t="shared" si="12" ref="I81:I86">G81-H81</f>
        <v>-189</v>
      </c>
      <c r="J81" s="443">
        <f aca="true" t="shared" si="13" ref="J81:J86">$F81*I81</f>
        <v>-18900</v>
      </c>
      <c r="K81" s="444">
        <f aca="true" t="shared" si="14" ref="K81:K86">J81/1000000</f>
        <v>-0.0189</v>
      </c>
      <c r="L81" s="442">
        <v>5939</v>
      </c>
      <c r="M81" s="443">
        <v>5951</v>
      </c>
      <c r="N81" s="443">
        <f aca="true" t="shared" si="15" ref="N81:N86">L81-M81</f>
        <v>-12</v>
      </c>
      <c r="O81" s="443">
        <f aca="true" t="shared" si="16" ref="O81:O86">$F81*N81</f>
        <v>-1200</v>
      </c>
      <c r="P81" s="444">
        <f aca="true" t="shared" si="17" ref="P81:P86">O81/1000000</f>
        <v>-0.0012</v>
      </c>
      <c r="Q81" s="181"/>
    </row>
    <row r="82" spans="1:17" ht="15.75" customHeight="1">
      <c r="A82" s="350">
        <v>51</v>
      </c>
      <c r="B82" s="461" t="s">
        <v>73</v>
      </c>
      <c r="C82" s="437">
        <v>4902536</v>
      </c>
      <c r="D82" s="469" t="s">
        <v>12</v>
      </c>
      <c r="E82" s="426" t="s">
        <v>355</v>
      </c>
      <c r="F82" s="437">
        <v>100</v>
      </c>
      <c r="G82" s="442">
        <v>8171</v>
      </c>
      <c r="H82" s="443">
        <v>8178</v>
      </c>
      <c r="I82" s="443">
        <f t="shared" si="12"/>
        <v>-7</v>
      </c>
      <c r="J82" s="443">
        <f t="shared" si="13"/>
        <v>-700</v>
      </c>
      <c r="K82" s="444">
        <f t="shared" si="14"/>
        <v>-0.0007</v>
      </c>
      <c r="L82" s="442">
        <v>14943</v>
      </c>
      <c r="M82" s="443">
        <v>14941</v>
      </c>
      <c r="N82" s="443">
        <f t="shared" si="15"/>
        <v>2</v>
      </c>
      <c r="O82" s="443">
        <f t="shared" si="16"/>
        <v>200</v>
      </c>
      <c r="P82" s="444">
        <f t="shared" si="17"/>
        <v>0.0002</v>
      </c>
      <c r="Q82" s="181"/>
    </row>
    <row r="83" spans="1:17" ht="15.75" customHeight="1">
      <c r="A83" s="350">
        <v>52</v>
      </c>
      <c r="B83" s="461" t="s">
        <v>86</v>
      </c>
      <c r="C83" s="437">
        <v>4902537</v>
      </c>
      <c r="D83" s="469" t="s">
        <v>12</v>
      </c>
      <c r="E83" s="426" t="s">
        <v>355</v>
      </c>
      <c r="F83" s="437">
        <v>100</v>
      </c>
      <c r="G83" s="442">
        <v>20351</v>
      </c>
      <c r="H83" s="443">
        <v>19646</v>
      </c>
      <c r="I83" s="443">
        <f t="shared" si="12"/>
        <v>705</v>
      </c>
      <c r="J83" s="443">
        <f t="shared" si="13"/>
        <v>70500</v>
      </c>
      <c r="K83" s="444">
        <f t="shared" si="14"/>
        <v>0.0705</v>
      </c>
      <c r="L83" s="442">
        <v>50956</v>
      </c>
      <c r="M83" s="443">
        <v>50681</v>
      </c>
      <c r="N83" s="443">
        <f t="shared" si="15"/>
        <v>275</v>
      </c>
      <c r="O83" s="443">
        <f t="shared" si="16"/>
        <v>27500</v>
      </c>
      <c r="P83" s="444">
        <f t="shared" si="17"/>
        <v>0.0275</v>
      </c>
      <c r="Q83" s="181"/>
    </row>
    <row r="84" spans="1:17" ht="15.75" customHeight="1">
      <c r="A84" s="350">
        <v>53</v>
      </c>
      <c r="B84" s="461" t="s">
        <v>74</v>
      </c>
      <c r="C84" s="437">
        <v>4902579</v>
      </c>
      <c r="D84" s="469" t="s">
        <v>12</v>
      </c>
      <c r="E84" s="426" t="s">
        <v>355</v>
      </c>
      <c r="F84" s="437">
        <v>100</v>
      </c>
      <c r="G84" s="445">
        <v>2451</v>
      </c>
      <c r="H84" s="446">
        <v>2484</v>
      </c>
      <c r="I84" s="446">
        <f>G84-H84</f>
        <v>-33</v>
      </c>
      <c r="J84" s="446">
        <f t="shared" si="13"/>
        <v>-3300</v>
      </c>
      <c r="K84" s="453">
        <f t="shared" si="14"/>
        <v>-0.0033</v>
      </c>
      <c r="L84" s="445">
        <v>999982</v>
      </c>
      <c r="M84" s="446">
        <v>999986</v>
      </c>
      <c r="N84" s="446">
        <f>L84-M84</f>
        <v>-4</v>
      </c>
      <c r="O84" s="446">
        <f t="shared" si="16"/>
        <v>-400</v>
      </c>
      <c r="P84" s="453">
        <f t="shared" si="17"/>
        <v>-0.0004</v>
      </c>
      <c r="Q84" s="575"/>
    </row>
    <row r="85" spans="1:17" ht="15.75" customHeight="1">
      <c r="A85" s="350">
        <v>54</v>
      </c>
      <c r="B85" s="461" t="s">
        <v>75</v>
      </c>
      <c r="C85" s="437">
        <v>4902539</v>
      </c>
      <c r="D85" s="469" t="s">
        <v>12</v>
      </c>
      <c r="E85" s="426" t="s">
        <v>355</v>
      </c>
      <c r="F85" s="437">
        <v>100</v>
      </c>
      <c r="G85" s="442">
        <v>999000</v>
      </c>
      <c r="H85" s="443">
        <v>999020</v>
      </c>
      <c r="I85" s="443">
        <f t="shared" si="12"/>
        <v>-20</v>
      </c>
      <c r="J85" s="443">
        <f t="shared" si="13"/>
        <v>-2000</v>
      </c>
      <c r="K85" s="444">
        <f t="shared" si="14"/>
        <v>-0.002</v>
      </c>
      <c r="L85" s="442">
        <v>198</v>
      </c>
      <c r="M85" s="443">
        <v>203</v>
      </c>
      <c r="N85" s="443">
        <f t="shared" si="15"/>
        <v>-5</v>
      </c>
      <c r="O85" s="443">
        <f t="shared" si="16"/>
        <v>-500</v>
      </c>
      <c r="P85" s="444">
        <f t="shared" si="17"/>
        <v>-0.0005</v>
      </c>
      <c r="Q85" s="181"/>
    </row>
    <row r="86" spans="1:17" ht="15.75" customHeight="1">
      <c r="A86" s="350">
        <v>55</v>
      </c>
      <c r="B86" s="461" t="s">
        <v>61</v>
      </c>
      <c r="C86" s="437">
        <v>4902540</v>
      </c>
      <c r="D86" s="469" t="s">
        <v>12</v>
      </c>
      <c r="E86" s="426" t="s">
        <v>355</v>
      </c>
      <c r="F86" s="437">
        <v>100</v>
      </c>
      <c r="G86" s="442">
        <v>15</v>
      </c>
      <c r="H86" s="443">
        <v>15</v>
      </c>
      <c r="I86" s="443">
        <f t="shared" si="12"/>
        <v>0</v>
      </c>
      <c r="J86" s="443">
        <f t="shared" si="13"/>
        <v>0</v>
      </c>
      <c r="K86" s="444">
        <f t="shared" si="14"/>
        <v>0</v>
      </c>
      <c r="L86" s="442">
        <v>13398</v>
      </c>
      <c r="M86" s="443">
        <v>13398</v>
      </c>
      <c r="N86" s="443">
        <f t="shared" si="15"/>
        <v>0</v>
      </c>
      <c r="O86" s="443">
        <f t="shared" si="16"/>
        <v>0</v>
      </c>
      <c r="P86" s="444">
        <f t="shared" si="17"/>
        <v>0</v>
      </c>
      <c r="Q86" s="181"/>
    </row>
    <row r="87" spans="1:17" ht="15.75" customHeight="1">
      <c r="A87" s="350"/>
      <c r="B87" s="380" t="s">
        <v>76</v>
      </c>
      <c r="C87" s="437"/>
      <c r="D87" s="468"/>
      <c r="E87" s="468"/>
      <c r="F87" s="437"/>
      <c r="G87" s="442"/>
      <c r="H87" s="443"/>
      <c r="I87" s="443"/>
      <c r="J87" s="443"/>
      <c r="K87" s="444"/>
      <c r="L87" s="442"/>
      <c r="M87" s="443"/>
      <c r="N87" s="443"/>
      <c r="O87" s="443"/>
      <c r="P87" s="444"/>
      <c r="Q87" s="181"/>
    </row>
    <row r="88" spans="1:17" ht="15.75" customHeight="1">
      <c r="A88" s="350">
        <v>56</v>
      </c>
      <c r="B88" s="461" t="s">
        <v>77</v>
      </c>
      <c r="C88" s="437">
        <v>4902541</v>
      </c>
      <c r="D88" s="469" t="s">
        <v>12</v>
      </c>
      <c r="E88" s="426" t="s">
        <v>355</v>
      </c>
      <c r="F88" s="437">
        <v>100</v>
      </c>
      <c r="G88" s="442">
        <v>8505</v>
      </c>
      <c r="H88" s="443">
        <v>8463</v>
      </c>
      <c r="I88" s="443">
        <f>G88-H88</f>
        <v>42</v>
      </c>
      <c r="J88" s="443">
        <f>$F88*I88</f>
        <v>4200</v>
      </c>
      <c r="K88" s="444">
        <f>J88/1000000</f>
        <v>0.0042</v>
      </c>
      <c r="L88" s="442">
        <v>71405</v>
      </c>
      <c r="M88" s="443">
        <v>70545</v>
      </c>
      <c r="N88" s="443">
        <f>L88-M88</f>
        <v>860</v>
      </c>
      <c r="O88" s="443">
        <f>$F88*N88</f>
        <v>86000</v>
      </c>
      <c r="P88" s="444">
        <f>O88/1000000</f>
        <v>0.086</v>
      </c>
      <c r="Q88" s="181"/>
    </row>
    <row r="89" spans="1:17" ht="15.75" customHeight="1">
      <c r="A89" s="350">
        <v>57</v>
      </c>
      <c r="B89" s="461" t="s">
        <v>78</v>
      </c>
      <c r="C89" s="437">
        <v>4902542</v>
      </c>
      <c r="D89" s="469" t="s">
        <v>12</v>
      </c>
      <c r="E89" s="426" t="s">
        <v>355</v>
      </c>
      <c r="F89" s="437">
        <v>100</v>
      </c>
      <c r="G89" s="442">
        <v>7584</v>
      </c>
      <c r="H89" s="443">
        <v>7552</v>
      </c>
      <c r="I89" s="443">
        <f>G89-H89</f>
        <v>32</v>
      </c>
      <c r="J89" s="443">
        <f>$F89*I89</f>
        <v>3200</v>
      </c>
      <c r="K89" s="444">
        <f>J89/1000000</f>
        <v>0.0032</v>
      </c>
      <c r="L89" s="442">
        <v>61582</v>
      </c>
      <c r="M89" s="443">
        <v>60890</v>
      </c>
      <c r="N89" s="443">
        <f>L89-M89</f>
        <v>692</v>
      </c>
      <c r="O89" s="443">
        <f>$F89*N89</f>
        <v>69200</v>
      </c>
      <c r="P89" s="444">
        <f>O89/1000000</f>
        <v>0.0692</v>
      </c>
      <c r="Q89" s="181"/>
    </row>
    <row r="90" spans="1:17" ht="15.75" customHeight="1">
      <c r="A90" s="350">
        <v>58</v>
      </c>
      <c r="B90" s="461" t="s">
        <v>79</v>
      </c>
      <c r="C90" s="437">
        <v>4902543</v>
      </c>
      <c r="D90" s="469" t="s">
        <v>12</v>
      </c>
      <c r="E90" s="426" t="s">
        <v>355</v>
      </c>
      <c r="F90" s="437">
        <v>100</v>
      </c>
      <c r="G90" s="442">
        <v>8844</v>
      </c>
      <c r="H90" s="443">
        <v>8808</v>
      </c>
      <c r="I90" s="443">
        <f>G90-H90</f>
        <v>36</v>
      </c>
      <c r="J90" s="443">
        <f>$F90*I90</f>
        <v>3600</v>
      </c>
      <c r="K90" s="444">
        <f>J90/1000000</f>
        <v>0.0036</v>
      </c>
      <c r="L90" s="442">
        <v>88927</v>
      </c>
      <c r="M90" s="443">
        <v>87972</v>
      </c>
      <c r="N90" s="443">
        <f>L90-M90</f>
        <v>955</v>
      </c>
      <c r="O90" s="443">
        <f>$F90*N90</f>
        <v>95500</v>
      </c>
      <c r="P90" s="444">
        <f>O90/1000000</f>
        <v>0.0955</v>
      </c>
      <c r="Q90" s="181"/>
    </row>
    <row r="91" spans="1:17" ht="15.75" customHeight="1">
      <c r="A91" s="350"/>
      <c r="B91" s="380" t="s">
        <v>34</v>
      </c>
      <c r="C91" s="437"/>
      <c r="D91" s="468"/>
      <c r="E91" s="468"/>
      <c r="F91" s="437"/>
      <c r="G91" s="442"/>
      <c r="H91" s="443"/>
      <c r="I91" s="443"/>
      <c r="J91" s="443"/>
      <c r="K91" s="444"/>
      <c r="L91" s="442"/>
      <c r="M91" s="443"/>
      <c r="N91" s="443"/>
      <c r="O91" s="443"/>
      <c r="P91" s="444"/>
      <c r="Q91" s="181"/>
    </row>
    <row r="92" spans="1:17" ht="15.75" customHeight="1">
      <c r="A92" s="350">
        <v>59</v>
      </c>
      <c r="B92" s="461" t="s">
        <v>71</v>
      </c>
      <c r="C92" s="437">
        <v>4864807</v>
      </c>
      <c r="D92" s="469" t="s">
        <v>12</v>
      </c>
      <c r="E92" s="426" t="s">
        <v>355</v>
      </c>
      <c r="F92" s="437">
        <v>100</v>
      </c>
      <c r="G92" s="442">
        <v>127983</v>
      </c>
      <c r="H92" s="443">
        <v>127875</v>
      </c>
      <c r="I92" s="443">
        <f>G92-H92</f>
        <v>108</v>
      </c>
      <c r="J92" s="443">
        <f>$F92*I92</f>
        <v>10800</v>
      </c>
      <c r="K92" s="444">
        <f>J92/1000000</f>
        <v>0.0108</v>
      </c>
      <c r="L92" s="442">
        <v>28374</v>
      </c>
      <c r="M92" s="443">
        <v>28987</v>
      </c>
      <c r="N92" s="443">
        <f>L92-M92</f>
        <v>-613</v>
      </c>
      <c r="O92" s="443">
        <f>$F92*N92</f>
        <v>-61300</v>
      </c>
      <c r="P92" s="444">
        <f>O92/1000000</f>
        <v>-0.0613</v>
      </c>
      <c r="Q92" s="181"/>
    </row>
    <row r="93" spans="1:17" ht="15.75" customHeight="1">
      <c r="A93" s="350">
        <v>60</v>
      </c>
      <c r="B93" s="461" t="s">
        <v>250</v>
      </c>
      <c r="C93" s="437">
        <v>4865086</v>
      </c>
      <c r="D93" s="469" t="s">
        <v>12</v>
      </c>
      <c r="E93" s="426" t="s">
        <v>355</v>
      </c>
      <c r="F93" s="437">
        <v>100</v>
      </c>
      <c r="G93" s="442">
        <v>19547</v>
      </c>
      <c r="H93" s="443">
        <v>19547</v>
      </c>
      <c r="I93" s="443">
        <f>G93-H93</f>
        <v>0</v>
      </c>
      <c r="J93" s="443">
        <f>$F93*I93</f>
        <v>0</v>
      </c>
      <c r="K93" s="444">
        <f>J93/1000000</f>
        <v>0</v>
      </c>
      <c r="L93" s="442">
        <v>38992</v>
      </c>
      <c r="M93" s="443">
        <v>38658</v>
      </c>
      <c r="N93" s="443">
        <f>L93-M93</f>
        <v>334</v>
      </c>
      <c r="O93" s="443">
        <f>$F93*N93</f>
        <v>33400</v>
      </c>
      <c r="P93" s="444">
        <f>O93/1000000</f>
        <v>0.0334</v>
      </c>
      <c r="Q93" s="181"/>
    </row>
    <row r="94" spans="1:17" ht="15.75" customHeight="1">
      <c r="A94" s="350">
        <v>61</v>
      </c>
      <c r="B94" s="461" t="s">
        <v>84</v>
      </c>
      <c r="C94" s="437">
        <v>4902571</v>
      </c>
      <c r="D94" s="469" t="s">
        <v>12</v>
      </c>
      <c r="E94" s="426" t="s">
        <v>355</v>
      </c>
      <c r="F94" s="437">
        <v>-300</v>
      </c>
      <c r="G94" s="442">
        <v>23</v>
      </c>
      <c r="H94" s="443">
        <v>23</v>
      </c>
      <c r="I94" s="443">
        <f>G94-H94</f>
        <v>0</v>
      </c>
      <c r="J94" s="443">
        <f>$F94*I94</f>
        <v>0</v>
      </c>
      <c r="K94" s="444">
        <f>J94/1000000</f>
        <v>0</v>
      </c>
      <c r="L94" s="442">
        <v>59</v>
      </c>
      <c r="M94" s="443">
        <v>59</v>
      </c>
      <c r="N94" s="443">
        <f>L94-M94</f>
        <v>0</v>
      </c>
      <c r="O94" s="443">
        <f>$F94*N94</f>
        <v>0</v>
      </c>
      <c r="P94" s="444">
        <f>O94/1000000</f>
        <v>0</v>
      </c>
      <c r="Q94" s="181"/>
    </row>
    <row r="95" spans="1:17" ht="15.75" customHeight="1">
      <c r="A95" s="350"/>
      <c r="B95" s="457" t="s">
        <v>80</v>
      </c>
      <c r="C95" s="436"/>
      <c r="D95" s="464"/>
      <c r="E95" s="464"/>
      <c r="F95" s="436"/>
      <c r="G95" s="442"/>
      <c r="H95" s="443"/>
      <c r="I95" s="443"/>
      <c r="J95" s="443"/>
      <c r="K95" s="444"/>
      <c r="L95" s="442"/>
      <c r="M95" s="443"/>
      <c r="N95" s="443"/>
      <c r="O95" s="443"/>
      <c r="P95" s="444"/>
      <c r="Q95" s="181"/>
    </row>
    <row r="96" spans="1:17" ht="16.5">
      <c r="A96" s="416">
        <v>62</v>
      </c>
      <c r="B96" s="536" t="s">
        <v>81</v>
      </c>
      <c r="C96" s="436">
        <v>4902577</v>
      </c>
      <c r="D96" s="464" t="s">
        <v>12</v>
      </c>
      <c r="E96" s="426" t="s">
        <v>355</v>
      </c>
      <c r="F96" s="436">
        <v>-400</v>
      </c>
      <c r="G96" s="442">
        <v>995589</v>
      </c>
      <c r="H96" s="443">
        <v>995589</v>
      </c>
      <c r="I96" s="443">
        <f>G96-H96</f>
        <v>0</v>
      </c>
      <c r="J96" s="443">
        <f>$F96*I96</f>
        <v>0</v>
      </c>
      <c r="K96" s="444">
        <f>J96/1000000</f>
        <v>0</v>
      </c>
      <c r="L96" s="442">
        <v>34</v>
      </c>
      <c r="M96" s="443">
        <v>34</v>
      </c>
      <c r="N96" s="443">
        <f>L96-M96</f>
        <v>0</v>
      </c>
      <c r="O96" s="443">
        <f>$F96*N96</f>
        <v>0</v>
      </c>
      <c r="P96" s="444">
        <f>O96/1000000</f>
        <v>0</v>
      </c>
      <c r="Q96" s="721"/>
    </row>
    <row r="97" spans="1:17" ht="16.5">
      <c r="A97" s="416">
        <v>63</v>
      </c>
      <c r="B97" s="536" t="s">
        <v>82</v>
      </c>
      <c r="C97" s="436">
        <v>4902516</v>
      </c>
      <c r="D97" s="464" t="s">
        <v>12</v>
      </c>
      <c r="E97" s="426" t="s">
        <v>355</v>
      </c>
      <c r="F97" s="436">
        <v>100</v>
      </c>
      <c r="G97" s="442">
        <v>999276</v>
      </c>
      <c r="H97" s="443">
        <v>999276</v>
      </c>
      <c r="I97" s="443">
        <f>G97-H97</f>
        <v>0</v>
      </c>
      <c r="J97" s="443">
        <f>$F97*I97</f>
        <v>0</v>
      </c>
      <c r="K97" s="444">
        <f>J97/1000000</f>
        <v>0</v>
      </c>
      <c r="L97" s="442">
        <v>999397</v>
      </c>
      <c r="M97" s="443">
        <v>999397</v>
      </c>
      <c r="N97" s="443">
        <f>L97-M97</f>
        <v>0</v>
      </c>
      <c r="O97" s="443">
        <f>$F97*N97</f>
        <v>0</v>
      </c>
      <c r="P97" s="444">
        <f>O97/1000000</f>
        <v>0</v>
      </c>
      <c r="Q97" s="181"/>
    </row>
    <row r="98" spans="1:17" ht="16.5">
      <c r="A98" s="409"/>
      <c r="B98" s="380" t="s">
        <v>401</v>
      </c>
      <c r="C98" s="436"/>
      <c r="D98" s="464"/>
      <c r="E98" s="426"/>
      <c r="F98" s="436"/>
      <c r="G98" s="442"/>
      <c r="H98" s="443"/>
      <c r="I98" s="443"/>
      <c r="J98" s="443"/>
      <c r="K98" s="444"/>
      <c r="L98" s="442"/>
      <c r="M98" s="443"/>
      <c r="N98" s="443"/>
      <c r="O98" s="443"/>
      <c r="P98" s="444"/>
      <c r="Q98" s="181"/>
    </row>
    <row r="99" spans="1:17" ht="18">
      <c r="A99" s="409">
        <v>64</v>
      </c>
      <c r="B99" s="461" t="s">
        <v>400</v>
      </c>
      <c r="C99" s="393">
        <v>5128444</v>
      </c>
      <c r="D99" s="152" t="s">
        <v>12</v>
      </c>
      <c r="E99" s="116" t="s">
        <v>355</v>
      </c>
      <c r="F99" s="587">
        <v>800</v>
      </c>
      <c r="G99" s="442">
        <v>994128</v>
      </c>
      <c r="H99" s="443">
        <v>994181</v>
      </c>
      <c r="I99" s="412">
        <f>G99-H99</f>
        <v>-53</v>
      </c>
      <c r="J99" s="412">
        <f>$F99*I99</f>
        <v>-42400</v>
      </c>
      <c r="K99" s="412">
        <f>J99/1000000</f>
        <v>-0.0424</v>
      </c>
      <c r="L99" s="442">
        <v>344</v>
      </c>
      <c r="M99" s="443">
        <v>345</v>
      </c>
      <c r="N99" s="412">
        <f>L99-M99</f>
        <v>-1</v>
      </c>
      <c r="O99" s="412">
        <f>$F99*N99</f>
        <v>-800</v>
      </c>
      <c r="P99" s="412">
        <f>O99/1000000</f>
        <v>-0.0008</v>
      </c>
      <c r="Q99" s="181"/>
    </row>
    <row r="100" spans="1:17" ht="16.5">
      <c r="A100" s="409">
        <v>65</v>
      </c>
      <c r="B100" s="461" t="s">
        <v>411</v>
      </c>
      <c r="C100" s="436">
        <v>5100232</v>
      </c>
      <c r="D100" s="152" t="s">
        <v>12</v>
      </c>
      <c r="E100" s="116" t="s">
        <v>355</v>
      </c>
      <c r="F100" s="436">
        <v>800</v>
      </c>
      <c r="G100" s="445">
        <v>997400</v>
      </c>
      <c r="H100" s="446">
        <v>997563</v>
      </c>
      <c r="I100" s="409">
        <f>G100-H100</f>
        <v>-163</v>
      </c>
      <c r="J100" s="409">
        <f>$F100*I100</f>
        <v>-130400</v>
      </c>
      <c r="K100" s="409">
        <f>J100/1000000</f>
        <v>-0.1304</v>
      </c>
      <c r="L100" s="445">
        <v>999998</v>
      </c>
      <c r="M100" s="446">
        <v>999999</v>
      </c>
      <c r="N100" s="409">
        <f>L100-M100</f>
        <v>-1</v>
      </c>
      <c r="O100" s="409">
        <f>$F100*N100</f>
        <v>-800</v>
      </c>
      <c r="P100" s="409">
        <f>O100/1000000</f>
        <v>-0.0008</v>
      </c>
      <c r="Q100" s="181"/>
    </row>
    <row r="101" spans="1:17" ht="15.75" customHeight="1" thickBot="1">
      <c r="A101" s="423"/>
      <c r="B101" s="710"/>
      <c r="C101" s="420"/>
      <c r="D101" s="711"/>
      <c r="E101" s="427"/>
      <c r="F101" s="420"/>
      <c r="G101" s="447"/>
      <c r="H101" s="448"/>
      <c r="I101" s="448"/>
      <c r="J101" s="448"/>
      <c r="K101" s="449"/>
      <c r="L101" s="447"/>
      <c r="M101" s="448"/>
      <c r="N101" s="448"/>
      <c r="O101" s="448"/>
      <c r="P101" s="449"/>
      <c r="Q101" s="182"/>
    </row>
    <row r="102" spans="7:16" ht="13.5" thickTop="1">
      <c r="G102" s="18"/>
      <c r="H102" s="18"/>
      <c r="I102" s="18"/>
      <c r="J102" s="18"/>
      <c r="L102" s="18"/>
      <c r="M102" s="18"/>
      <c r="N102" s="18"/>
      <c r="O102" s="18"/>
      <c r="P102" s="18"/>
    </row>
    <row r="103" spans="2:16" ht="12.75">
      <c r="B103" s="17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2:16" ht="18">
      <c r="B104" s="184" t="s">
        <v>249</v>
      </c>
      <c r="G104" s="18"/>
      <c r="H104" s="18"/>
      <c r="I104" s="18"/>
      <c r="J104" s="18"/>
      <c r="K104" s="608">
        <f>SUM(K8:K101)</f>
        <v>-1.854031935483871</v>
      </c>
      <c r="L104" s="18"/>
      <c r="M104" s="18"/>
      <c r="N104" s="18"/>
      <c r="O104" s="18"/>
      <c r="P104" s="183">
        <f>SUM(P8:P101)</f>
        <v>5.092146935483873</v>
      </c>
    </row>
    <row r="105" spans="2:16" ht="12.75">
      <c r="B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2:16" ht="12.75">
      <c r="B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2.75">
      <c r="B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2.75">
      <c r="B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2.75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 ht="15.75">
      <c r="A110" s="16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7" ht="24" thickBot="1">
      <c r="A111" s="223" t="s">
        <v>248</v>
      </c>
      <c r="G111" s="19"/>
      <c r="H111" s="19"/>
      <c r="I111" s="98" t="s">
        <v>407</v>
      </c>
      <c r="J111" s="19"/>
      <c r="K111" s="19"/>
      <c r="L111" s="19"/>
      <c r="M111" s="19"/>
      <c r="N111" s="98" t="s">
        <v>408</v>
      </c>
      <c r="O111" s="19"/>
      <c r="P111" s="19"/>
      <c r="Q111" s="216" t="str">
        <f>Q1</f>
        <v>MAY-2013</v>
      </c>
    </row>
    <row r="112" spans="1:17" ht="39.75" thickBot="1" thickTop="1">
      <c r="A112" s="99" t="s">
        <v>8</v>
      </c>
      <c r="B112" s="38" t="s">
        <v>9</v>
      </c>
      <c r="C112" s="39" t="s">
        <v>1</v>
      </c>
      <c r="D112" s="39" t="s">
        <v>2</v>
      </c>
      <c r="E112" s="39" t="s">
        <v>3</v>
      </c>
      <c r="F112" s="39" t="s">
        <v>10</v>
      </c>
      <c r="G112" s="41" t="str">
        <f>G5</f>
        <v>FINAL READING 01/06/2013</v>
      </c>
      <c r="H112" s="39" t="str">
        <f>H5</f>
        <v>INTIAL READING 01/05/2013</v>
      </c>
      <c r="I112" s="39" t="s">
        <v>4</v>
      </c>
      <c r="J112" s="39" t="s">
        <v>5</v>
      </c>
      <c r="K112" s="40" t="s">
        <v>6</v>
      </c>
      <c r="L112" s="41" t="str">
        <f>G5</f>
        <v>FINAL READING 01/06/2013</v>
      </c>
      <c r="M112" s="39" t="str">
        <f>H5</f>
        <v>INTIAL READING 01/05/2013</v>
      </c>
      <c r="N112" s="39" t="s">
        <v>4</v>
      </c>
      <c r="O112" s="39" t="s">
        <v>5</v>
      </c>
      <c r="P112" s="40" t="s">
        <v>6</v>
      </c>
      <c r="Q112" s="40" t="s">
        <v>318</v>
      </c>
    </row>
    <row r="113" spans="1:16" ht="8.25" customHeight="1" thickBot="1" thickTop="1">
      <c r="A113" s="14"/>
      <c r="B113" s="12"/>
      <c r="C113" s="11"/>
      <c r="D113" s="11"/>
      <c r="E113" s="11"/>
      <c r="F113" s="11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7" ht="15.75" customHeight="1" thickTop="1">
      <c r="A114" s="438"/>
      <c r="B114" s="439" t="s">
        <v>28</v>
      </c>
      <c r="C114" s="417"/>
      <c r="D114" s="403"/>
      <c r="E114" s="403"/>
      <c r="F114" s="403"/>
      <c r="G114" s="103"/>
      <c r="H114" s="26"/>
      <c r="I114" s="26"/>
      <c r="J114" s="26"/>
      <c r="K114" s="27"/>
      <c r="L114" s="103"/>
      <c r="M114" s="26"/>
      <c r="N114" s="26"/>
      <c r="O114" s="26"/>
      <c r="P114" s="27"/>
      <c r="Q114" s="180"/>
    </row>
    <row r="115" spans="1:17" ht="15.75" customHeight="1">
      <c r="A115" s="416">
        <v>1</v>
      </c>
      <c r="B115" s="456" t="s">
        <v>83</v>
      </c>
      <c r="C115" s="436">
        <v>4865092</v>
      </c>
      <c r="D115" s="426" t="s">
        <v>12</v>
      </c>
      <c r="E115" s="426" t="s">
        <v>355</v>
      </c>
      <c r="F115" s="436">
        <v>-100</v>
      </c>
      <c r="G115" s="442">
        <v>11047</v>
      </c>
      <c r="H115" s="443">
        <v>9780</v>
      </c>
      <c r="I115" s="443">
        <f>G115-H115</f>
        <v>1267</v>
      </c>
      <c r="J115" s="443">
        <f aca="true" t="shared" si="18" ref="J115:J125">$F115*I115</f>
        <v>-126700</v>
      </c>
      <c r="K115" s="444">
        <f aca="true" t="shared" si="19" ref="K115:K125">J115/1000000</f>
        <v>-0.1267</v>
      </c>
      <c r="L115" s="442">
        <v>12847</v>
      </c>
      <c r="M115" s="443">
        <v>12739</v>
      </c>
      <c r="N115" s="443">
        <f>L115-M115</f>
        <v>108</v>
      </c>
      <c r="O115" s="443">
        <f aca="true" t="shared" si="20" ref="O115:O125">$F115*N115</f>
        <v>-10800</v>
      </c>
      <c r="P115" s="444">
        <f aca="true" t="shared" si="21" ref="P115:P125">O115/1000000</f>
        <v>-0.0108</v>
      </c>
      <c r="Q115" s="181"/>
    </row>
    <row r="116" spans="1:17" ht="16.5">
      <c r="A116" s="416"/>
      <c r="B116" s="457" t="s">
        <v>41</v>
      </c>
      <c r="C116" s="436"/>
      <c r="D116" s="465"/>
      <c r="E116" s="465"/>
      <c r="F116" s="436"/>
      <c r="G116" s="442"/>
      <c r="H116" s="443"/>
      <c r="I116" s="443"/>
      <c r="J116" s="443"/>
      <c r="K116" s="444"/>
      <c r="L116" s="442"/>
      <c r="M116" s="443"/>
      <c r="N116" s="443"/>
      <c r="O116" s="443"/>
      <c r="P116" s="444"/>
      <c r="Q116" s="181"/>
    </row>
    <row r="117" spans="1:17" ht="16.5">
      <c r="A117" s="416">
        <v>2</v>
      </c>
      <c r="B117" s="456" t="s">
        <v>42</v>
      </c>
      <c r="C117" s="436">
        <v>4864955</v>
      </c>
      <c r="D117" s="464" t="s">
        <v>12</v>
      </c>
      <c r="E117" s="426" t="s">
        <v>355</v>
      </c>
      <c r="F117" s="436">
        <v>-1000</v>
      </c>
      <c r="G117" s="442">
        <v>8119</v>
      </c>
      <c r="H117" s="443">
        <v>8118</v>
      </c>
      <c r="I117" s="443">
        <f>G117-H117</f>
        <v>1</v>
      </c>
      <c r="J117" s="443">
        <f t="shared" si="18"/>
        <v>-1000</v>
      </c>
      <c r="K117" s="444">
        <f t="shared" si="19"/>
        <v>-0.001</v>
      </c>
      <c r="L117" s="442">
        <v>6840</v>
      </c>
      <c r="M117" s="443">
        <v>6853</v>
      </c>
      <c r="N117" s="443">
        <f>L117-M117</f>
        <v>-13</v>
      </c>
      <c r="O117" s="443">
        <f t="shared" si="20"/>
        <v>13000</v>
      </c>
      <c r="P117" s="444">
        <f t="shared" si="21"/>
        <v>0.013</v>
      </c>
      <c r="Q117" s="181"/>
    </row>
    <row r="118" spans="1:17" ht="16.5">
      <c r="A118" s="416"/>
      <c r="B118" s="457" t="s">
        <v>18</v>
      </c>
      <c r="C118" s="436"/>
      <c r="D118" s="464"/>
      <c r="E118" s="426"/>
      <c r="F118" s="436"/>
      <c r="G118" s="442"/>
      <c r="H118" s="443"/>
      <c r="I118" s="443"/>
      <c r="J118" s="443"/>
      <c r="K118" s="444"/>
      <c r="L118" s="442"/>
      <c r="M118" s="443"/>
      <c r="N118" s="443"/>
      <c r="O118" s="443"/>
      <c r="P118" s="444"/>
      <c r="Q118" s="181"/>
    </row>
    <row r="119" spans="1:17" ht="16.5">
      <c r="A119" s="416">
        <v>3</v>
      </c>
      <c r="B119" s="456" t="s">
        <v>19</v>
      </c>
      <c r="C119" s="436">
        <v>4864808</v>
      </c>
      <c r="D119" s="464" t="s">
        <v>12</v>
      </c>
      <c r="E119" s="426" t="s">
        <v>355</v>
      </c>
      <c r="F119" s="436">
        <v>-200</v>
      </c>
      <c r="G119" s="442">
        <v>4121</v>
      </c>
      <c r="H119" s="443">
        <v>4121</v>
      </c>
      <c r="I119" s="446">
        <f>G119-H119</f>
        <v>0</v>
      </c>
      <c r="J119" s="446">
        <f t="shared" si="18"/>
        <v>0</v>
      </c>
      <c r="K119" s="453">
        <f t="shared" si="19"/>
        <v>0</v>
      </c>
      <c r="L119" s="442">
        <v>3155</v>
      </c>
      <c r="M119" s="443">
        <v>2465</v>
      </c>
      <c r="N119" s="443">
        <f>L119-M119</f>
        <v>690</v>
      </c>
      <c r="O119" s="443">
        <f t="shared" si="20"/>
        <v>-138000</v>
      </c>
      <c r="P119" s="444">
        <f t="shared" si="21"/>
        <v>-0.138</v>
      </c>
      <c r="Q119" s="574"/>
    </row>
    <row r="120" spans="1:17" ht="16.5">
      <c r="A120" s="416">
        <v>4</v>
      </c>
      <c r="B120" s="456" t="s">
        <v>20</v>
      </c>
      <c r="C120" s="436">
        <v>4864841</v>
      </c>
      <c r="D120" s="464" t="s">
        <v>12</v>
      </c>
      <c r="E120" s="426" t="s">
        <v>355</v>
      </c>
      <c r="F120" s="436">
        <v>-1000</v>
      </c>
      <c r="G120" s="442">
        <v>14175</v>
      </c>
      <c r="H120" s="443">
        <v>14175</v>
      </c>
      <c r="I120" s="443">
        <f>G120-H120</f>
        <v>0</v>
      </c>
      <c r="J120" s="443">
        <f t="shared" si="18"/>
        <v>0</v>
      </c>
      <c r="K120" s="444">
        <f t="shared" si="19"/>
        <v>0</v>
      </c>
      <c r="L120" s="442">
        <v>28367</v>
      </c>
      <c r="M120" s="443">
        <v>27661</v>
      </c>
      <c r="N120" s="443">
        <f>L120-M120</f>
        <v>706</v>
      </c>
      <c r="O120" s="443">
        <f t="shared" si="20"/>
        <v>-706000</v>
      </c>
      <c r="P120" s="444">
        <f t="shared" si="21"/>
        <v>-0.706</v>
      </c>
      <c r="Q120" s="181"/>
    </row>
    <row r="121" spans="1:17" ht="16.5">
      <c r="A121" s="416"/>
      <c r="B121" s="456"/>
      <c r="C121" s="436"/>
      <c r="D121" s="464"/>
      <c r="E121" s="426"/>
      <c r="F121" s="436"/>
      <c r="G121" s="454"/>
      <c r="H121" s="284"/>
      <c r="I121" s="443"/>
      <c r="J121" s="443"/>
      <c r="K121" s="444"/>
      <c r="L121" s="454"/>
      <c r="M121" s="446"/>
      <c r="N121" s="443"/>
      <c r="O121" s="443"/>
      <c r="P121" s="444"/>
      <c r="Q121" s="181"/>
    </row>
    <row r="122" spans="1:17" ht="16.5">
      <c r="A122" s="440"/>
      <c r="B122" s="462" t="s">
        <v>49</v>
      </c>
      <c r="C122" s="411"/>
      <c r="D122" s="470"/>
      <c r="E122" s="470"/>
      <c r="F122" s="441"/>
      <c r="G122" s="454"/>
      <c r="H122" s="284"/>
      <c r="I122" s="443"/>
      <c r="J122" s="443"/>
      <c r="K122" s="444"/>
      <c r="L122" s="454"/>
      <c r="M122" s="284"/>
      <c r="N122" s="443"/>
      <c r="O122" s="443"/>
      <c r="P122" s="444"/>
      <c r="Q122" s="181"/>
    </row>
    <row r="123" spans="1:17" ht="16.5">
      <c r="A123" s="781">
        <v>5</v>
      </c>
      <c r="B123" s="782" t="s">
        <v>50</v>
      </c>
      <c r="C123" s="772">
        <v>4864813</v>
      </c>
      <c r="D123" s="783" t="s">
        <v>12</v>
      </c>
      <c r="E123" s="764" t="s">
        <v>355</v>
      </c>
      <c r="F123" s="772">
        <v>-100</v>
      </c>
      <c r="G123" s="744">
        <v>31353</v>
      </c>
      <c r="H123" s="745">
        <v>31724</v>
      </c>
      <c r="I123" s="745">
        <f>G123-H123</f>
        <v>-371</v>
      </c>
      <c r="J123" s="745">
        <f t="shared" si="18"/>
        <v>37100</v>
      </c>
      <c r="K123" s="765">
        <f t="shared" si="19"/>
        <v>0.0371</v>
      </c>
      <c r="L123" s="744">
        <v>143396</v>
      </c>
      <c r="M123" s="745">
        <v>143397</v>
      </c>
      <c r="N123" s="745">
        <f>L123-M123</f>
        <v>-1</v>
      </c>
      <c r="O123" s="745">
        <f t="shared" si="20"/>
        <v>100</v>
      </c>
      <c r="P123" s="765">
        <f t="shared" si="21"/>
        <v>0.0001</v>
      </c>
      <c r="Q123" s="181" t="s">
        <v>425</v>
      </c>
    </row>
    <row r="124" spans="1:17" ht="16.5">
      <c r="A124" s="416"/>
      <c r="B124" s="458" t="s">
        <v>51</v>
      </c>
      <c r="C124" s="436"/>
      <c r="D124" s="464"/>
      <c r="E124" s="426"/>
      <c r="F124" s="436"/>
      <c r="G124" s="442"/>
      <c r="H124" s="443"/>
      <c r="I124" s="443"/>
      <c r="J124" s="443"/>
      <c r="K124" s="444"/>
      <c r="L124" s="442"/>
      <c r="M124" s="443"/>
      <c r="N124" s="443"/>
      <c r="O124" s="443"/>
      <c r="P124" s="444"/>
      <c r="Q124" s="181"/>
    </row>
    <row r="125" spans="1:17" ht="16.5">
      <c r="A125" s="416">
        <v>6</v>
      </c>
      <c r="B125" s="724" t="s">
        <v>358</v>
      </c>
      <c r="C125" s="436">
        <v>4865174</v>
      </c>
      <c r="D125" s="465" t="s">
        <v>12</v>
      </c>
      <c r="E125" s="426" t="s">
        <v>355</v>
      </c>
      <c r="F125" s="436">
        <v>-1000</v>
      </c>
      <c r="G125" s="445">
        <v>0</v>
      </c>
      <c r="H125" s="446">
        <v>0</v>
      </c>
      <c r="I125" s="446">
        <f>G125-H125</f>
        <v>0</v>
      </c>
      <c r="J125" s="446">
        <f t="shared" si="18"/>
        <v>0</v>
      </c>
      <c r="K125" s="453">
        <f t="shared" si="19"/>
        <v>0</v>
      </c>
      <c r="L125" s="445">
        <v>0</v>
      </c>
      <c r="M125" s="446">
        <v>0</v>
      </c>
      <c r="N125" s="446">
        <f>L125-M125</f>
        <v>0</v>
      </c>
      <c r="O125" s="446">
        <f t="shared" si="20"/>
        <v>0</v>
      </c>
      <c r="P125" s="453">
        <f t="shared" si="21"/>
        <v>0</v>
      </c>
      <c r="Q125" s="575"/>
    </row>
    <row r="126" spans="1:17" ht="16.5">
      <c r="A126" s="416"/>
      <c r="B126" s="457" t="s">
        <v>37</v>
      </c>
      <c r="C126" s="436"/>
      <c r="D126" s="465"/>
      <c r="E126" s="426"/>
      <c r="F126" s="436"/>
      <c r="G126" s="442"/>
      <c r="H126" s="443"/>
      <c r="I126" s="443"/>
      <c r="J126" s="443"/>
      <c r="K126" s="444"/>
      <c r="L126" s="442"/>
      <c r="M126" s="443"/>
      <c r="N126" s="443"/>
      <c r="O126" s="443"/>
      <c r="P126" s="444"/>
      <c r="Q126" s="181"/>
    </row>
    <row r="127" spans="1:17" ht="16.5">
      <c r="A127" s="416">
        <v>7</v>
      </c>
      <c r="B127" s="456" t="s">
        <v>371</v>
      </c>
      <c r="C127" s="436">
        <v>4864961</v>
      </c>
      <c r="D127" s="464" t="s">
        <v>12</v>
      </c>
      <c r="E127" s="426" t="s">
        <v>355</v>
      </c>
      <c r="F127" s="436">
        <v>-1000</v>
      </c>
      <c r="G127" s="442">
        <v>956392</v>
      </c>
      <c r="H127" s="443">
        <v>957088</v>
      </c>
      <c r="I127" s="443">
        <f>G127-H127</f>
        <v>-696</v>
      </c>
      <c r="J127" s="443">
        <f>$F127*I127</f>
        <v>696000</v>
      </c>
      <c r="K127" s="444">
        <f>J127/1000000</f>
        <v>0.696</v>
      </c>
      <c r="L127" s="442">
        <v>992480</v>
      </c>
      <c r="M127" s="443">
        <v>992480</v>
      </c>
      <c r="N127" s="443">
        <f>L127-M127</f>
        <v>0</v>
      </c>
      <c r="O127" s="443">
        <f>$F127*N127</f>
        <v>0</v>
      </c>
      <c r="P127" s="444">
        <f>O127/1000000</f>
        <v>0</v>
      </c>
      <c r="Q127" s="181"/>
    </row>
    <row r="128" spans="1:17" ht="16.5">
      <c r="A128" s="416"/>
      <c r="B128" s="458" t="s">
        <v>394</v>
      </c>
      <c r="C128" s="436"/>
      <c r="D128" s="464"/>
      <c r="E128" s="426"/>
      <c r="F128" s="436"/>
      <c r="G128" s="442"/>
      <c r="H128" s="443"/>
      <c r="I128" s="443"/>
      <c r="J128" s="443"/>
      <c r="K128" s="444"/>
      <c r="L128" s="442"/>
      <c r="M128" s="443"/>
      <c r="N128" s="443"/>
      <c r="O128" s="443"/>
      <c r="P128" s="444"/>
      <c r="Q128" s="181"/>
    </row>
    <row r="129" spans="1:17" ht="18">
      <c r="A129" s="416">
        <v>8</v>
      </c>
      <c r="B129" s="708" t="s">
        <v>399</v>
      </c>
      <c r="C129" s="393">
        <v>5128407</v>
      </c>
      <c r="D129" s="152" t="s">
        <v>12</v>
      </c>
      <c r="E129" s="116" t="s">
        <v>355</v>
      </c>
      <c r="F129" s="587">
        <v>2000</v>
      </c>
      <c r="G129" s="442">
        <v>999423</v>
      </c>
      <c r="H129" s="443">
        <v>999423</v>
      </c>
      <c r="I129" s="412">
        <f>G129-H129</f>
        <v>0</v>
      </c>
      <c r="J129" s="412">
        <f>$F129*I129</f>
        <v>0</v>
      </c>
      <c r="K129" s="412">
        <f>J129/1000000</f>
        <v>0</v>
      </c>
      <c r="L129" s="442">
        <v>999980</v>
      </c>
      <c r="M129" s="443">
        <v>999980</v>
      </c>
      <c r="N129" s="412">
        <f>L129-M129</f>
        <v>0</v>
      </c>
      <c r="O129" s="412">
        <f>$F129*N129</f>
        <v>0</v>
      </c>
      <c r="P129" s="412">
        <f>O129/1000000</f>
        <v>0</v>
      </c>
      <c r="Q129" s="582"/>
    </row>
    <row r="130" spans="1:17" ht="13.5" thickBot="1">
      <c r="A130" s="52"/>
      <c r="B130" s="167"/>
      <c r="C130" s="54"/>
      <c r="D130" s="110"/>
      <c r="E130" s="168"/>
      <c r="F130" s="110"/>
      <c r="G130" s="126"/>
      <c r="H130" s="127"/>
      <c r="I130" s="127"/>
      <c r="J130" s="127"/>
      <c r="K130" s="132"/>
      <c r="L130" s="126"/>
      <c r="M130" s="127"/>
      <c r="N130" s="127"/>
      <c r="O130" s="127"/>
      <c r="P130" s="132"/>
      <c r="Q130" s="182"/>
    </row>
    <row r="131" ht="13.5" thickTop="1"/>
    <row r="132" spans="2:16" ht="18">
      <c r="B132" s="186" t="s">
        <v>319</v>
      </c>
      <c r="K132" s="185">
        <f>SUM(K115:K130)</f>
        <v>0.6053999999999999</v>
      </c>
      <c r="P132" s="185">
        <f>SUM(P115:P130)</f>
        <v>-0.8417</v>
      </c>
    </row>
    <row r="133" spans="11:16" ht="15.75">
      <c r="K133" s="107"/>
      <c r="P133" s="107"/>
    </row>
    <row r="134" spans="11:16" ht="15.75">
      <c r="K134" s="107"/>
      <c r="P134" s="107"/>
    </row>
    <row r="135" spans="11:16" ht="15.75">
      <c r="K135" s="107"/>
      <c r="P135" s="107"/>
    </row>
    <row r="136" spans="11:16" ht="15.75">
      <c r="K136" s="107"/>
      <c r="P136" s="107"/>
    </row>
    <row r="137" spans="11:16" ht="15.75">
      <c r="K137" s="107"/>
      <c r="P137" s="107"/>
    </row>
    <row r="138" ht="13.5" thickBot="1"/>
    <row r="139" spans="1:17" ht="31.5" customHeight="1">
      <c r="A139" s="170" t="s">
        <v>251</v>
      </c>
      <c r="B139" s="171"/>
      <c r="C139" s="171"/>
      <c r="D139" s="172"/>
      <c r="E139" s="173"/>
      <c r="F139" s="172"/>
      <c r="G139" s="172"/>
      <c r="H139" s="171"/>
      <c r="I139" s="174"/>
      <c r="J139" s="175"/>
      <c r="K139" s="176"/>
      <c r="L139" s="57"/>
      <c r="M139" s="57"/>
      <c r="N139" s="57"/>
      <c r="O139" s="57"/>
      <c r="P139" s="57"/>
      <c r="Q139" s="58"/>
    </row>
    <row r="140" spans="1:17" ht="28.5" customHeight="1">
      <c r="A140" s="177" t="s">
        <v>314</v>
      </c>
      <c r="B140" s="104"/>
      <c r="C140" s="104"/>
      <c r="D140" s="104"/>
      <c r="E140" s="105"/>
      <c r="F140" s="104"/>
      <c r="G140" s="104"/>
      <c r="H140" s="104"/>
      <c r="I140" s="106"/>
      <c r="J140" s="104"/>
      <c r="K140" s="169">
        <f>K104</f>
        <v>-1.854031935483871</v>
      </c>
      <c r="L140" s="19"/>
      <c r="M140" s="19"/>
      <c r="N140" s="19"/>
      <c r="O140" s="19"/>
      <c r="P140" s="169">
        <f>P104</f>
        <v>5.092146935483873</v>
      </c>
      <c r="Q140" s="59"/>
    </row>
    <row r="141" spans="1:17" ht="28.5" customHeight="1">
      <c r="A141" s="177" t="s">
        <v>315</v>
      </c>
      <c r="B141" s="104"/>
      <c r="C141" s="104"/>
      <c r="D141" s="104"/>
      <c r="E141" s="105"/>
      <c r="F141" s="104"/>
      <c r="G141" s="104"/>
      <c r="H141" s="104"/>
      <c r="I141" s="106"/>
      <c r="J141" s="104"/>
      <c r="K141" s="169">
        <f>K132</f>
        <v>0.6053999999999999</v>
      </c>
      <c r="L141" s="19"/>
      <c r="M141" s="19"/>
      <c r="N141" s="19"/>
      <c r="O141" s="19"/>
      <c r="P141" s="169">
        <f>P132</f>
        <v>-0.8417</v>
      </c>
      <c r="Q141" s="59"/>
    </row>
    <row r="142" spans="1:17" ht="28.5" customHeight="1">
      <c r="A142" s="177" t="s">
        <v>252</v>
      </c>
      <c r="B142" s="104"/>
      <c r="C142" s="104"/>
      <c r="D142" s="104"/>
      <c r="E142" s="105"/>
      <c r="F142" s="104"/>
      <c r="G142" s="104"/>
      <c r="H142" s="104"/>
      <c r="I142" s="106"/>
      <c r="J142" s="104"/>
      <c r="K142" s="169">
        <f>'ROHTAK ROAD'!K46</f>
        <v>1.50615</v>
      </c>
      <c r="L142" s="19"/>
      <c r="M142" s="19"/>
      <c r="N142" s="19"/>
      <c r="O142" s="19"/>
      <c r="P142" s="169">
        <f>'ROHTAK ROAD'!P46</f>
        <v>-0.3853875</v>
      </c>
      <c r="Q142" s="59"/>
    </row>
    <row r="143" spans="1:17" ht="27.75" customHeight="1" thickBot="1">
      <c r="A143" s="179" t="s">
        <v>253</v>
      </c>
      <c r="B143" s="178"/>
      <c r="C143" s="178"/>
      <c r="D143" s="178"/>
      <c r="E143" s="178"/>
      <c r="F143" s="178"/>
      <c r="G143" s="178"/>
      <c r="H143" s="178"/>
      <c r="I143" s="178"/>
      <c r="J143" s="178"/>
      <c r="K143" s="614">
        <f>SUM(K140:K142)</f>
        <v>0.257518064516129</v>
      </c>
      <c r="L143" s="60"/>
      <c r="M143" s="60"/>
      <c r="N143" s="60"/>
      <c r="O143" s="60"/>
      <c r="P143" s="614">
        <f>SUM(P140:P142)</f>
        <v>3.8650594354838725</v>
      </c>
      <c r="Q143" s="187"/>
    </row>
    <row r="147" ht="13.5" thickBot="1">
      <c r="A147" s="285"/>
    </row>
    <row r="148" spans="1:17" ht="12.75">
      <c r="A148" s="270"/>
      <c r="B148" s="271"/>
      <c r="C148" s="271"/>
      <c r="D148" s="271"/>
      <c r="E148" s="271"/>
      <c r="F148" s="271"/>
      <c r="G148" s="271"/>
      <c r="H148" s="57"/>
      <c r="I148" s="57"/>
      <c r="J148" s="57"/>
      <c r="K148" s="57"/>
      <c r="L148" s="57"/>
      <c r="M148" s="57"/>
      <c r="N148" s="57"/>
      <c r="O148" s="57"/>
      <c r="P148" s="57"/>
      <c r="Q148" s="58"/>
    </row>
    <row r="149" spans="1:17" ht="23.25">
      <c r="A149" s="278" t="s">
        <v>336</v>
      </c>
      <c r="B149" s="262"/>
      <c r="C149" s="262"/>
      <c r="D149" s="262"/>
      <c r="E149" s="262"/>
      <c r="F149" s="262"/>
      <c r="G149" s="262"/>
      <c r="H149" s="19"/>
      <c r="I149" s="19"/>
      <c r="J149" s="19"/>
      <c r="K149" s="19"/>
      <c r="L149" s="19"/>
      <c r="M149" s="19"/>
      <c r="N149" s="19"/>
      <c r="O149" s="19"/>
      <c r="P149" s="19"/>
      <c r="Q149" s="59"/>
    </row>
    <row r="150" spans="1:17" ht="12.75">
      <c r="A150" s="272"/>
      <c r="B150" s="262"/>
      <c r="C150" s="262"/>
      <c r="D150" s="262"/>
      <c r="E150" s="262"/>
      <c r="F150" s="262"/>
      <c r="G150" s="262"/>
      <c r="H150" s="19"/>
      <c r="I150" s="19"/>
      <c r="J150" s="19"/>
      <c r="K150" s="19"/>
      <c r="L150" s="19"/>
      <c r="M150" s="19"/>
      <c r="N150" s="19"/>
      <c r="O150" s="19"/>
      <c r="P150" s="19"/>
      <c r="Q150" s="59"/>
    </row>
    <row r="151" spans="1:17" ht="15.75">
      <c r="A151" s="273"/>
      <c r="B151" s="274"/>
      <c r="C151" s="274"/>
      <c r="D151" s="274"/>
      <c r="E151" s="274"/>
      <c r="F151" s="274"/>
      <c r="G151" s="274"/>
      <c r="H151" s="19"/>
      <c r="I151" s="19"/>
      <c r="J151" s="19"/>
      <c r="K151" s="316" t="s">
        <v>348</v>
      </c>
      <c r="L151" s="19"/>
      <c r="M151" s="19"/>
      <c r="N151" s="19"/>
      <c r="O151" s="19"/>
      <c r="P151" s="316" t="s">
        <v>349</v>
      </c>
      <c r="Q151" s="59"/>
    </row>
    <row r="152" spans="1:17" ht="12.75">
      <c r="A152" s="275"/>
      <c r="B152" s="160"/>
      <c r="C152" s="160"/>
      <c r="D152" s="160"/>
      <c r="E152" s="160"/>
      <c r="F152" s="160"/>
      <c r="G152" s="160"/>
      <c r="H152" s="19"/>
      <c r="I152" s="19"/>
      <c r="J152" s="19"/>
      <c r="K152" s="19"/>
      <c r="L152" s="19"/>
      <c r="M152" s="19"/>
      <c r="N152" s="19"/>
      <c r="O152" s="19"/>
      <c r="P152" s="19"/>
      <c r="Q152" s="59"/>
    </row>
    <row r="153" spans="1:17" ht="12.75">
      <c r="A153" s="275"/>
      <c r="B153" s="160"/>
      <c r="C153" s="160"/>
      <c r="D153" s="160"/>
      <c r="E153" s="160"/>
      <c r="F153" s="160"/>
      <c r="G153" s="160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24.75" customHeight="1">
      <c r="A154" s="279" t="s">
        <v>339</v>
      </c>
      <c r="B154" s="263"/>
      <c r="C154" s="263"/>
      <c r="D154" s="264"/>
      <c r="E154" s="264"/>
      <c r="F154" s="265"/>
      <c r="G154" s="264"/>
      <c r="H154" s="19"/>
      <c r="I154" s="19"/>
      <c r="J154" s="19"/>
      <c r="K154" s="283">
        <f>K143</f>
        <v>0.257518064516129</v>
      </c>
      <c r="L154" s="264" t="s">
        <v>337</v>
      </c>
      <c r="M154" s="19"/>
      <c r="N154" s="19"/>
      <c r="O154" s="19"/>
      <c r="P154" s="283">
        <f>P143</f>
        <v>3.8650594354838725</v>
      </c>
      <c r="Q154" s="286" t="s">
        <v>337</v>
      </c>
    </row>
    <row r="155" spans="1:17" ht="15">
      <c r="A155" s="280"/>
      <c r="B155" s="266"/>
      <c r="C155" s="266"/>
      <c r="D155" s="262"/>
      <c r="E155" s="262"/>
      <c r="F155" s="267"/>
      <c r="G155" s="262"/>
      <c r="H155" s="19"/>
      <c r="I155" s="19"/>
      <c r="J155" s="19"/>
      <c r="K155" s="284"/>
      <c r="L155" s="262"/>
      <c r="M155" s="19"/>
      <c r="N155" s="19"/>
      <c r="O155" s="19"/>
      <c r="P155" s="284"/>
      <c r="Q155" s="287"/>
    </row>
    <row r="156" spans="1:17" ht="22.5" customHeight="1">
      <c r="A156" s="281" t="s">
        <v>338</v>
      </c>
      <c r="B156" s="268"/>
      <c r="C156" s="51"/>
      <c r="D156" s="262"/>
      <c r="E156" s="262"/>
      <c r="F156" s="269"/>
      <c r="G156" s="264"/>
      <c r="H156" s="19"/>
      <c r="I156" s="19"/>
      <c r="J156" s="19"/>
      <c r="K156" s="283">
        <f>'STEPPED UP GENCO'!K43</f>
        <v>0.021321621900000004</v>
      </c>
      <c r="L156" s="264" t="s">
        <v>337</v>
      </c>
      <c r="M156" s="19"/>
      <c r="N156" s="19"/>
      <c r="O156" s="19"/>
      <c r="P156" s="283">
        <f>'STEPPED UP GENCO'!P43</f>
        <v>-0.27785351429999994</v>
      </c>
      <c r="Q156" s="286" t="s">
        <v>337</v>
      </c>
    </row>
    <row r="157" spans="1:17" ht="12.75">
      <c r="A157" s="276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2.75">
      <c r="A158" s="276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12.75">
      <c r="A159" s="276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59"/>
    </row>
    <row r="160" spans="1:17" ht="20.25">
      <c r="A160" s="276"/>
      <c r="B160" s="19"/>
      <c r="C160" s="19"/>
      <c r="D160" s="19"/>
      <c r="E160" s="19"/>
      <c r="F160" s="19"/>
      <c r="G160" s="19"/>
      <c r="H160" s="263"/>
      <c r="I160" s="263"/>
      <c r="J160" s="282" t="s">
        <v>340</v>
      </c>
      <c r="K160" s="471">
        <f>SUM(K154:K159)</f>
        <v>0.278839686416129</v>
      </c>
      <c r="L160" s="263" t="s">
        <v>337</v>
      </c>
      <c r="M160" s="160"/>
      <c r="N160" s="19"/>
      <c r="O160" s="19"/>
      <c r="P160" s="471">
        <f>SUM(P154:P159)</f>
        <v>3.5872059211838727</v>
      </c>
      <c r="Q160" s="472" t="s">
        <v>337</v>
      </c>
    </row>
  </sheetData>
  <sheetProtection/>
  <printOptions horizontalCentered="1"/>
  <pageMargins left="0.39" right="0.25" top="0.36" bottom="0.29" header="0.38" footer="0.5"/>
  <pageSetup horizontalDpi="300" verticalDpi="300" orientation="landscape" scale="59" r:id="rId1"/>
  <rowBreaks count="2" manualBreakCount="2">
    <brk id="55" max="16" man="1"/>
    <brk id="10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6"/>
  <sheetViews>
    <sheetView view="pageBreakPreview" zoomScale="62" zoomScaleNormal="85" zoomScaleSheetLayoutView="62" zoomScalePageLayoutView="0" workbookViewId="0" topLeftCell="A1">
      <selection activeCell="M2" sqref="M2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9.7109375" style="0" customWidth="1"/>
  </cols>
  <sheetData>
    <row r="1" ht="26.25">
      <c r="A1" s="1" t="s">
        <v>245</v>
      </c>
    </row>
    <row r="2" spans="1:18" ht="15">
      <c r="A2" s="2" t="s">
        <v>246</v>
      </c>
      <c r="K2" s="56"/>
      <c r="Q2" s="308" t="str">
        <f>NDPL!$Q$1</f>
        <v>MAY-2013</v>
      </c>
      <c r="R2" s="308"/>
    </row>
    <row r="3" ht="23.25">
      <c r="A3" s="3" t="s">
        <v>87</v>
      </c>
    </row>
    <row r="4" spans="1:16" ht="18.75" thickBot="1">
      <c r="A4" s="108" t="s">
        <v>254</v>
      </c>
      <c r="G4" s="19"/>
      <c r="H4" s="19"/>
      <c r="I4" s="56" t="s">
        <v>7</v>
      </c>
      <c r="J4" s="19"/>
      <c r="K4" s="19"/>
      <c r="L4" s="19"/>
      <c r="M4" s="19"/>
      <c r="N4" s="56" t="s">
        <v>408</v>
      </c>
      <c r="O4" s="19"/>
      <c r="P4" s="19"/>
    </row>
    <row r="5" spans="1:17" ht="55.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01/06/2013</v>
      </c>
      <c r="H5" s="39" t="str">
        <f>NDPL!H5</f>
        <v>INTIAL READING 01/05/2013</v>
      </c>
      <c r="I5" s="39" t="s">
        <v>4</v>
      </c>
      <c r="J5" s="39" t="s">
        <v>5</v>
      </c>
      <c r="K5" s="39" t="s">
        <v>6</v>
      </c>
      <c r="L5" s="41" t="str">
        <f>NDPL!G5</f>
        <v>FINAL READING 01/06/2013</v>
      </c>
      <c r="M5" s="39" t="str">
        <f>NDPL!H5</f>
        <v>INTIAL READING 01/05/2013</v>
      </c>
      <c r="N5" s="39" t="s">
        <v>4</v>
      </c>
      <c r="O5" s="39" t="s">
        <v>5</v>
      </c>
      <c r="P5" s="39" t="s">
        <v>6</v>
      </c>
      <c r="Q5" s="214" t="s">
        <v>318</v>
      </c>
    </row>
    <row r="6" spans="1:16" ht="14.25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80"/>
      <c r="B7" s="481" t="s">
        <v>144</v>
      </c>
      <c r="C7" s="467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80"/>
    </row>
    <row r="8" spans="1:17" ht="15.75" customHeight="1">
      <c r="A8" s="482">
        <v>1</v>
      </c>
      <c r="B8" s="483" t="s">
        <v>88</v>
      </c>
      <c r="C8" s="488">
        <v>4865098</v>
      </c>
      <c r="D8" s="46" t="s">
        <v>12</v>
      </c>
      <c r="E8" s="47" t="s">
        <v>355</v>
      </c>
      <c r="F8" s="497">
        <v>100</v>
      </c>
      <c r="G8" s="442">
        <v>999998</v>
      </c>
      <c r="H8" s="443">
        <v>999998</v>
      </c>
      <c r="I8" s="517">
        <f>G8-H8</f>
        <v>0</v>
      </c>
      <c r="J8" s="517">
        <f>$F8*I8</f>
        <v>0</v>
      </c>
      <c r="K8" s="517">
        <f aca="true" t="shared" si="0" ref="K8:K49">J8/1000000</f>
        <v>0</v>
      </c>
      <c r="L8" s="442">
        <v>37956</v>
      </c>
      <c r="M8" s="443">
        <v>37956</v>
      </c>
      <c r="N8" s="517">
        <f>L8-M8</f>
        <v>0</v>
      </c>
      <c r="O8" s="517">
        <f>$F8*N8</f>
        <v>0</v>
      </c>
      <c r="P8" s="517">
        <f aca="true" t="shared" si="1" ref="P8:P49">O8/1000000</f>
        <v>0</v>
      </c>
      <c r="Q8" s="181"/>
    </row>
    <row r="9" spans="1:17" ht="15.75" customHeight="1">
      <c r="A9" s="482">
        <v>2</v>
      </c>
      <c r="B9" s="483" t="s">
        <v>89</v>
      </c>
      <c r="C9" s="488">
        <v>4865161</v>
      </c>
      <c r="D9" s="46" t="s">
        <v>12</v>
      </c>
      <c r="E9" s="47" t="s">
        <v>355</v>
      </c>
      <c r="F9" s="497">
        <v>100</v>
      </c>
      <c r="G9" s="442">
        <v>988083</v>
      </c>
      <c r="H9" s="443">
        <v>988083</v>
      </c>
      <c r="I9" s="517">
        <f aca="true" t="shared" si="2" ref="I9:I14">G9-H9</f>
        <v>0</v>
      </c>
      <c r="J9" s="517">
        <f aca="true" t="shared" si="3" ref="J9:J49">$F9*I9</f>
        <v>0</v>
      </c>
      <c r="K9" s="517">
        <f t="shared" si="0"/>
        <v>0</v>
      </c>
      <c r="L9" s="442">
        <v>58977</v>
      </c>
      <c r="M9" s="443">
        <v>59298</v>
      </c>
      <c r="N9" s="517">
        <f aca="true" t="shared" si="4" ref="N9:N14">L9-M9</f>
        <v>-321</v>
      </c>
      <c r="O9" s="517">
        <f aca="true" t="shared" si="5" ref="O9:O49">$F9*N9</f>
        <v>-32100</v>
      </c>
      <c r="P9" s="517">
        <f t="shared" si="1"/>
        <v>-0.0321</v>
      </c>
      <c r="Q9" s="181"/>
    </row>
    <row r="10" spans="1:17" ht="15.75" customHeight="1">
      <c r="A10" s="482">
        <v>3</v>
      </c>
      <c r="B10" s="483" t="s">
        <v>90</v>
      </c>
      <c r="C10" s="488">
        <v>4865099</v>
      </c>
      <c r="D10" s="46" t="s">
        <v>12</v>
      </c>
      <c r="E10" s="47" t="s">
        <v>355</v>
      </c>
      <c r="F10" s="497">
        <v>100</v>
      </c>
      <c r="G10" s="442">
        <v>16112</v>
      </c>
      <c r="H10" s="443">
        <v>16112</v>
      </c>
      <c r="I10" s="517">
        <f t="shared" si="2"/>
        <v>0</v>
      </c>
      <c r="J10" s="517">
        <f t="shared" si="3"/>
        <v>0</v>
      </c>
      <c r="K10" s="517">
        <f t="shared" si="0"/>
        <v>0</v>
      </c>
      <c r="L10" s="442">
        <v>12884</v>
      </c>
      <c r="M10" s="443">
        <v>13286</v>
      </c>
      <c r="N10" s="517">
        <f t="shared" si="4"/>
        <v>-402</v>
      </c>
      <c r="O10" s="517">
        <f t="shared" si="5"/>
        <v>-40200</v>
      </c>
      <c r="P10" s="517">
        <f t="shared" si="1"/>
        <v>-0.0402</v>
      </c>
      <c r="Q10" s="181"/>
    </row>
    <row r="11" spans="1:17" ht="15.75" customHeight="1">
      <c r="A11" s="482">
        <v>4</v>
      </c>
      <c r="B11" s="483" t="s">
        <v>91</v>
      </c>
      <c r="C11" s="488">
        <v>4865162</v>
      </c>
      <c r="D11" s="46" t="s">
        <v>12</v>
      </c>
      <c r="E11" s="47" t="s">
        <v>355</v>
      </c>
      <c r="F11" s="497">
        <v>100</v>
      </c>
      <c r="G11" s="442">
        <v>21436</v>
      </c>
      <c r="H11" s="443">
        <v>21436</v>
      </c>
      <c r="I11" s="517">
        <f t="shared" si="2"/>
        <v>0</v>
      </c>
      <c r="J11" s="517">
        <f t="shared" si="3"/>
        <v>0</v>
      </c>
      <c r="K11" s="517">
        <f t="shared" si="0"/>
        <v>0</v>
      </c>
      <c r="L11" s="442">
        <v>19268</v>
      </c>
      <c r="M11" s="443">
        <v>20110</v>
      </c>
      <c r="N11" s="517">
        <f t="shared" si="4"/>
        <v>-842</v>
      </c>
      <c r="O11" s="517">
        <f t="shared" si="5"/>
        <v>-84200</v>
      </c>
      <c r="P11" s="517">
        <f t="shared" si="1"/>
        <v>-0.0842</v>
      </c>
      <c r="Q11" s="181"/>
    </row>
    <row r="12" spans="1:17" ht="15">
      <c r="A12" s="482">
        <v>5</v>
      </c>
      <c r="B12" s="483" t="s">
        <v>92</v>
      </c>
      <c r="C12" s="488">
        <v>4865103</v>
      </c>
      <c r="D12" s="46" t="s">
        <v>12</v>
      </c>
      <c r="E12" s="47" t="s">
        <v>355</v>
      </c>
      <c r="F12" s="497">
        <v>100</v>
      </c>
      <c r="G12" s="445">
        <v>0</v>
      </c>
      <c r="H12" s="446">
        <v>0</v>
      </c>
      <c r="I12" s="351">
        <f>G12-H12</f>
        <v>0</v>
      </c>
      <c r="J12" s="351">
        <f t="shared" si="3"/>
        <v>0</v>
      </c>
      <c r="K12" s="351">
        <f t="shared" si="0"/>
        <v>0</v>
      </c>
      <c r="L12" s="445">
        <v>1001188</v>
      </c>
      <c r="M12" s="446">
        <v>999992</v>
      </c>
      <c r="N12" s="351">
        <f>L12-M12</f>
        <v>1196</v>
      </c>
      <c r="O12" s="351">
        <f t="shared" si="5"/>
        <v>119600</v>
      </c>
      <c r="P12" s="351">
        <f t="shared" si="1"/>
        <v>0.1196</v>
      </c>
      <c r="Q12" s="721" t="s">
        <v>426</v>
      </c>
    </row>
    <row r="13" spans="1:17" ht="15.75" customHeight="1">
      <c r="A13" s="482">
        <v>6</v>
      </c>
      <c r="B13" s="483" t="s">
        <v>93</v>
      </c>
      <c r="C13" s="488">
        <v>4865101</v>
      </c>
      <c r="D13" s="46" t="s">
        <v>12</v>
      </c>
      <c r="E13" s="47" t="s">
        <v>355</v>
      </c>
      <c r="F13" s="497">
        <v>100</v>
      </c>
      <c r="G13" s="442">
        <v>9323</v>
      </c>
      <c r="H13" s="443">
        <v>9323</v>
      </c>
      <c r="I13" s="517">
        <f t="shared" si="2"/>
        <v>0</v>
      </c>
      <c r="J13" s="517">
        <f t="shared" si="3"/>
        <v>0</v>
      </c>
      <c r="K13" s="517">
        <f t="shared" si="0"/>
        <v>0</v>
      </c>
      <c r="L13" s="442">
        <v>119610</v>
      </c>
      <c r="M13" s="443">
        <v>113872</v>
      </c>
      <c r="N13" s="517">
        <f t="shared" si="4"/>
        <v>5738</v>
      </c>
      <c r="O13" s="517">
        <f t="shared" si="5"/>
        <v>573800</v>
      </c>
      <c r="P13" s="517">
        <f t="shared" si="1"/>
        <v>0.5738</v>
      </c>
      <c r="Q13" s="181"/>
    </row>
    <row r="14" spans="1:17" ht="15.75" customHeight="1">
      <c r="A14" s="482">
        <v>7</v>
      </c>
      <c r="B14" s="483" t="s">
        <v>94</v>
      </c>
      <c r="C14" s="488">
        <v>4865102</v>
      </c>
      <c r="D14" s="46" t="s">
        <v>12</v>
      </c>
      <c r="E14" s="47" t="s">
        <v>355</v>
      </c>
      <c r="F14" s="497">
        <v>100</v>
      </c>
      <c r="G14" s="442">
        <v>1279</v>
      </c>
      <c r="H14" s="443">
        <v>1279</v>
      </c>
      <c r="I14" s="517">
        <f t="shared" si="2"/>
        <v>0</v>
      </c>
      <c r="J14" s="517">
        <f t="shared" si="3"/>
        <v>0</v>
      </c>
      <c r="K14" s="517">
        <f t="shared" si="0"/>
        <v>0</v>
      </c>
      <c r="L14" s="442">
        <v>67052</v>
      </c>
      <c r="M14" s="443">
        <v>68390</v>
      </c>
      <c r="N14" s="517">
        <f t="shared" si="4"/>
        <v>-1338</v>
      </c>
      <c r="O14" s="517">
        <f t="shared" si="5"/>
        <v>-133800</v>
      </c>
      <c r="P14" s="517">
        <f t="shared" si="1"/>
        <v>-0.1338</v>
      </c>
      <c r="Q14" s="181"/>
    </row>
    <row r="15" spans="1:17" ht="15.75" customHeight="1">
      <c r="A15" s="482"/>
      <c r="B15" s="485" t="s">
        <v>11</v>
      </c>
      <c r="C15" s="488"/>
      <c r="D15" s="46"/>
      <c r="E15" s="46"/>
      <c r="F15" s="497"/>
      <c r="G15" s="442"/>
      <c r="H15" s="443"/>
      <c r="I15" s="517"/>
      <c r="J15" s="517"/>
      <c r="K15" s="517"/>
      <c r="L15" s="518"/>
      <c r="M15" s="517"/>
      <c r="N15" s="517"/>
      <c r="O15" s="517"/>
      <c r="P15" s="517"/>
      <c r="Q15" s="181"/>
    </row>
    <row r="16" spans="1:17" ht="15.75" customHeight="1">
      <c r="A16" s="482">
        <v>8</v>
      </c>
      <c r="B16" s="483" t="s">
        <v>378</v>
      </c>
      <c r="C16" s="488">
        <v>4864884</v>
      </c>
      <c r="D16" s="46" t="s">
        <v>12</v>
      </c>
      <c r="E16" s="47" t="s">
        <v>355</v>
      </c>
      <c r="F16" s="497">
        <v>1000</v>
      </c>
      <c r="G16" s="442">
        <v>998201</v>
      </c>
      <c r="H16" s="443">
        <v>998209</v>
      </c>
      <c r="I16" s="517">
        <f>G16-H16</f>
        <v>-8</v>
      </c>
      <c r="J16" s="517">
        <f t="shared" si="3"/>
        <v>-8000</v>
      </c>
      <c r="K16" s="517">
        <f t="shared" si="0"/>
        <v>-0.008</v>
      </c>
      <c r="L16" s="442">
        <v>406</v>
      </c>
      <c r="M16" s="443">
        <v>372</v>
      </c>
      <c r="N16" s="517">
        <f>L16-M16</f>
        <v>34</v>
      </c>
      <c r="O16" s="517">
        <f t="shared" si="5"/>
        <v>34000</v>
      </c>
      <c r="P16" s="517">
        <f t="shared" si="1"/>
        <v>0.034</v>
      </c>
      <c r="Q16" s="575"/>
    </row>
    <row r="17" spans="1:17" ht="15.75" customHeight="1">
      <c r="A17" s="482">
        <v>9</v>
      </c>
      <c r="B17" s="483" t="s">
        <v>95</v>
      </c>
      <c r="C17" s="488">
        <v>4864831</v>
      </c>
      <c r="D17" s="46" t="s">
        <v>12</v>
      </c>
      <c r="E17" s="47" t="s">
        <v>355</v>
      </c>
      <c r="F17" s="497">
        <v>1000</v>
      </c>
      <c r="G17" s="442">
        <v>999692</v>
      </c>
      <c r="H17" s="443">
        <v>999690</v>
      </c>
      <c r="I17" s="517">
        <f aca="true" t="shared" si="6" ref="I17:I49">G17-H17</f>
        <v>2</v>
      </c>
      <c r="J17" s="517">
        <f t="shared" si="3"/>
        <v>2000</v>
      </c>
      <c r="K17" s="517">
        <f t="shared" si="0"/>
        <v>0.002</v>
      </c>
      <c r="L17" s="442">
        <v>2299</v>
      </c>
      <c r="M17" s="443">
        <v>2219</v>
      </c>
      <c r="N17" s="517">
        <f aca="true" t="shared" si="7" ref="N17:N49">L17-M17</f>
        <v>80</v>
      </c>
      <c r="O17" s="517">
        <f t="shared" si="5"/>
        <v>80000</v>
      </c>
      <c r="P17" s="517">
        <f t="shared" si="1"/>
        <v>0.08</v>
      </c>
      <c r="Q17" s="181"/>
    </row>
    <row r="18" spans="1:17" ht="15.75" customHeight="1">
      <c r="A18" s="482">
        <v>10</v>
      </c>
      <c r="B18" s="483" t="s">
        <v>126</v>
      </c>
      <c r="C18" s="488">
        <v>4864832</v>
      </c>
      <c r="D18" s="46" t="s">
        <v>12</v>
      </c>
      <c r="E18" s="47" t="s">
        <v>355</v>
      </c>
      <c r="F18" s="497">
        <v>1000</v>
      </c>
      <c r="G18" s="442">
        <v>778</v>
      </c>
      <c r="H18" s="443">
        <v>780</v>
      </c>
      <c r="I18" s="517">
        <f t="shared" si="6"/>
        <v>-2</v>
      </c>
      <c r="J18" s="517">
        <f t="shared" si="3"/>
        <v>-2000</v>
      </c>
      <c r="K18" s="517">
        <f t="shared" si="0"/>
        <v>-0.002</v>
      </c>
      <c r="L18" s="442">
        <v>1332</v>
      </c>
      <c r="M18" s="443">
        <v>1481</v>
      </c>
      <c r="N18" s="517">
        <f t="shared" si="7"/>
        <v>-149</v>
      </c>
      <c r="O18" s="517">
        <f t="shared" si="5"/>
        <v>-149000</v>
      </c>
      <c r="P18" s="517">
        <f t="shared" si="1"/>
        <v>-0.149</v>
      </c>
      <c r="Q18" s="181"/>
    </row>
    <row r="19" spans="1:17" ht="15.75" customHeight="1">
      <c r="A19" s="482">
        <v>11</v>
      </c>
      <c r="B19" s="483" t="s">
        <v>96</v>
      </c>
      <c r="C19" s="488">
        <v>4864833</v>
      </c>
      <c r="D19" s="46" t="s">
        <v>12</v>
      </c>
      <c r="E19" s="47" t="s">
        <v>355</v>
      </c>
      <c r="F19" s="497">
        <v>1000</v>
      </c>
      <c r="G19" s="442">
        <v>62</v>
      </c>
      <c r="H19" s="443">
        <v>65</v>
      </c>
      <c r="I19" s="517">
        <f t="shared" si="6"/>
        <v>-3</v>
      </c>
      <c r="J19" s="517">
        <f t="shared" si="3"/>
        <v>-3000</v>
      </c>
      <c r="K19" s="517">
        <f t="shared" si="0"/>
        <v>-0.003</v>
      </c>
      <c r="L19" s="442">
        <v>2807</v>
      </c>
      <c r="M19" s="443">
        <v>2867</v>
      </c>
      <c r="N19" s="517">
        <f t="shared" si="7"/>
        <v>-60</v>
      </c>
      <c r="O19" s="517">
        <f t="shared" si="5"/>
        <v>-60000</v>
      </c>
      <c r="P19" s="517">
        <f t="shared" si="1"/>
        <v>-0.06</v>
      </c>
      <c r="Q19" s="181"/>
    </row>
    <row r="20" spans="1:17" ht="15.75" customHeight="1">
      <c r="A20" s="482">
        <v>12</v>
      </c>
      <c r="B20" s="483" t="s">
        <v>97</v>
      </c>
      <c r="C20" s="488">
        <v>4864834</v>
      </c>
      <c r="D20" s="46" t="s">
        <v>12</v>
      </c>
      <c r="E20" s="47" t="s">
        <v>355</v>
      </c>
      <c r="F20" s="497">
        <v>1000</v>
      </c>
      <c r="G20" s="442">
        <v>998838</v>
      </c>
      <c r="H20" s="443">
        <v>998829</v>
      </c>
      <c r="I20" s="517">
        <f t="shared" si="6"/>
        <v>9</v>
      </c>
      <c r="J20" s="517">
        <f t="shared" si="3"/>
        <v>9000</v>
      </c>
      <c r="K20" s="517">
        <f t="shared" si="0"/>
        <v>0.009</v>
      </c>
      <c r="L20" s="442">
        <v>3240</v>
      </c>
      <c r="M20" s="443">
        <v>3106</v>
      </c>
      <c r="N20" s="517">
        <f t="shared" si="7"/>
        <v>134</v>
      </c>
      <c r="O20" s="517">
        <f t="shared" si="5"/>
        <v>134000</v>
      </c>
      <c r="P20" s="517">
        <f t="shared" si="1"/>
        <v>0.134</v>
      </c>
      <c r="Q20" s="181"/>
    </row>
    <row r="21" spans="1:17" ht="15.75" customHeight="1">
      <c r="A21" s="482">
        <v>13</v>
      </c>
      <c r="B21" s="426" t="s">
        <v>98</v>
      </c>
      <c r="C21" s="488">
        <v>4864835</v>
      </c>
      <c r="D21" s="50" t="s">
        <v>12</v>
      </c>
      <c r="E21" s="47" t="s">
        <v>355</v>
      </c>
      <c r="F21" s="497">
        <v>1000</v>
      </c>
      <c r="G21" s="442">
        <v>490</v>
      </c>
      <c r="H21" s="443">
        <v>490</v>
      </c>
      <c r="I21" s="517">
        <f t="shared" si="6"/>
        <v>0</v>
      </c>
      <c r="J21" s="517">
        <f t="shared" si="3"/>
        <v>0</v>
      </c>
      <c r="K21" s="517">
        <f t="shared" si="0"/>
        <v>0</v>
      </c>
      <c r="L21" s="442">
        <v>833</v>
      </c>
      <c r="M21" s="443">
        <v>145</v>
      </c>
      <c r="N21" s="517">
        <f t="shared" si="7"/>
        <v>688</v>
      </c>
      <c r="O21" s="517">
        <f t="shared" si="5"/>
        <v>688000</v>
      </c>
      <c r="P21" s="517">
        <f t="shared" si="1"/>
        <v>0.688</v>
      </c>
      <c r="Q21" s="181"/>
    </row>
    <row r="22" spans="1:17" ht="15.75" customHeight="1">
      <c r="A22" s="482">
        <v>14</v>
      </c>
      <c r="B22" s="483" t="s">
        <v>99</v>
      </c>
      <c r="C22" s="488">
        <v>4864836</v>
      </c>
      <c r="D22" s="46" t="s">
        <v>12</v>
      </c>
      <c r="E22" s="47" t="s">
        <v>355</v>
      </c>
      <c r="F22" s="497">
        <v>1000</v>
      </c>
      <c r="G22" s="442">
        <v>197</v>
      </c>
      <c r="H22" s="443">
        <v>197</v>
      </c>
      <c r="I22" s="517">
        <f t="shared" si="6"/>
        <v>0</v>
      </c>
      <c r="J22" s="517">
        <f t="shared" si="3"/>
        <v>0</v>
      </c>
      <c r="K22" s="517">
        <f t="shared" si="0"/>
        <v>0</v>
      </c>
      <c r="L22" s="442">
        <v>15710</v>
      </c>
      <c r="M22" s="443">
        <v>15179</v>
      </c>
      <c r="N22" s="517">
        <f t="shared" si="7"/>
        <v>531</v>
      </c>
      <c r="O22" s="517">
        <f t="shared" si="5"/>
        <v>531000</v>
      </c>
      <c r="P22" s="517">
        <f t="shared" si="1"/>
        <v>0.531</v>
      </c>
      <c r="Q22" s="181"/>
    </row>
    <row r="23" spans="1:17" ht="15.75" customHeight="1">
      <c r="A23" s="482">
        <v>15</v>
      </c>
      <c r="B23" s="483" t="s">
        <v>100</v>
      </c>
      <c r="C23" s="488">
        <v>4864837</v>
      </c>
      <c r="D23" s="46" t="s">
        <v>12</v>
      </c>
      <c r="E23" s="47" t="s">
        <v>355</v>
      </c>
      <c r="F23" s="497">
        <v>1000</v>
      </c>
      <c r="G23" s="442">
        <v>503</v>
      </c>
      <c r="H23" s="443">
        <v>503</v>
      </c>
      <c r="I23" s="517">
        <f t="shared" si="6"/>
        <v>0</v>
      </c>
      <c r="J23" s="517">
        <f t="shared" si="3"/>
        <v>0</v>
      </c>
      <c r="K23" s="517">
        <f t="shared" si="0"/>
        <v>0</v>
      </c>
      <c r="L23" s="442">
        <v>36367</v>
      </c>
      <c r="M23" s="443">
        <v>35903</v>
      </c>
      <c r="N23" s="517">
        <f t="shared" si="7"/>
        <v>464</v>
      </c>
      <c r="O23" s="517">
        <f t="shared" si="5"/>
        <v>464000</v>
      </c>
      <c r="P23" s="351">
        <f t="shared" si="1"/>
        <v>0.464</v>
      </c>
      <c r="Q23" s="181"/>
    </row>
    <row r="24" spans="1:17" ht="15.75" customHeight="1">
      <c r="A24" s="482">
        <v>16</v>
      </c>
      <c r="B24" s="483" t="s">
        <v>101</v>
      </c>
      <c r="C24" s="488">
        <v>4864838</v>
      </c>
      <c r="D24" s="46" t="s">
        <v>12</v>
      </c>
      <c r="E24" s="47" t="s">
        <v>355</v>
      </c>
      <c r="F24" s="497">
        <v>1000</v>
      </c>
      <c r="G24" s="442">
        <v>266</v>
      </c>
      <c r="H24" s="443">
        <v>266</v>
      </c>
      <c r="I24" s="517">
        <f t="shared" si="6"/>
        <v>0</v>
      </c>
      <c r="J24" s="517">
        <f t="shared" si="3"/>
        <v>0</v>
      </c>
      <c r="K24" s="517">
        <f t="shared" si="0"/>
        <v>0</v>
      </c>
      <c r="L24" s="442">
        <v>21000</v>
      </c>
      <c r="M24" s="443">
        <v>19561</v>
      </c>
      <c r="N24" s="517">
        <f t="shared" si="7"/>
        <v>1439</v>
      </c>
      <c r="O24" s="517">
        <f t="shared" si="5"/>
        <v>1439000</v>
      </c>
      <c r="P24" s="517">
        <f t="shared" si="1"/>
        <v>1.439</v>
      </c>
      <c r="Q24" s="181"/>
    </row>
    <row r="25" spans="1:17" ht="15.75" customHeight="1">
      <c r="A25" s="482">
        <v>17</v>
      </c>
      <c r="B25" s="483" t="s">
        <v>124</v>
      </c>
      <c r="C25" s="488">
        <v>4864839</v>
      </c>
      <c r="D25" s="46" t="s">
        <v>12</v>
      </c>
      <c r="E25" s="47" t="s">
        <v>355</v>
      </c>
      <c r="F25" s="497">
        <v>1000</v>
      </c>
      <c r="G25" s="442">
        <v>600</v>
      </c>
      <c r="H25" s="443">
        <v>600</v>
      </c>
      <c r="I25" s="517">
        <f t="shared" si="6"/>
        <v>0</v>
      </c>
      <c r="J25" s="517">
        <f t="shared" si="3"/>
        <v>0</v>
      </c>
      <c r="K25" s="517">
        <f t="shared" si="0"/>
        <v>0</v>
      </c>
      <c r="L25" s="442">
        <v>6995</v>
      </c>
      <c r="M25" s="443">
        <v>6448</v>
      </c>
      <c r="N25" s="517">
        <f t="shared" si="7"/>
        <v>547</v>
      </c>
      <c r="O25" s="517">
        <f t="shared" si="5"/>
        <v>547000</v>
      </c>
      <c r="P25" s="517">
        <f t="shared" si="1"/>
        <v>0.547</v>
      </c>
      <c r="Q25" s="181"/>
    </row>
    <row r="26" spans="1:17" ht="15.75" customHeight="1">
      <c r="A26" s="482">
        <v>18</v>
      </c>
      <c r="B26" s="483" t="s">
        <v>127</v>
      </c>
      <c r="C26" s="488">
        <v>4864786</v>
      </c>
      <c r="D26" s="46" t="s">
        <v>12</v>
      </c>
      <c r="E26" s="47" t="s">
        <v>355</v>
      </c>
      <c r="F26" s="497">
        <v>100</v>
      </c>
      <c r="G26" s="442">
        <v>40612</v>
      </c>
      <c r="H26" s="443">
        <v>39831</v>
      </c>
      <c r="I26" s="517">
        <f t="shared" si="6"/>
        <v>781</v>
      </c>
      <c r="J26" s="517">
        <f t="shared" si="3"/>
        <v>78100</v>
      </c>
      <c r="K26" s="517">
        <f t="shared" si="0"/>
        <v>0.0781</v>
      </c>
      <c r="L26" s="442">
        <v>637</v>
      </c>
      <c r="M26" s="443">
        <v>636</v>
      </c>
      <c r="N26" s="517">
        <f t="shared" si="7"/>
        <v>1</v>
      </c>
      <c r="O26" s="517">
        <f t="shared" si="5"/>
        <v>100</v>
      </c>
      <c r="P26" s="517">
        <f t="shared" si="1"/>
        <v>0.0001</v>
      </c>
      <c r="Q26" s="181"/>
    </row>
    <row r="27" spans="1:17" ht="15.75" customHeight="1">
      <c r="A27" s="482">
        <v>19</v>
      </c>
      <c r="B27" s="483" t="s">
        <v>125</v>
      </c>
      <c r="C27" s="488">
        <v>4864883</v>
      </c>
      <c r="D27" s="46" t="s">
        <v>12</v>
      </c>
      <c r="E27" s="47" t="s">
        <v>355</v>
      </c>
      <c r="F27" s="497">
        <v>1000</v>
      </c>
      <c r="G27" s="442">
        <v>998625</v>
      </c>
      <c r="H27" s="443">
        <v>998625</v>
      </c>
      <c r="I27" s="517">
        <f t="shared" si="6"/>
        <v>0</v>
      </c>
      <c r="J27" s="517">
        <f t="shared" si="3"/>
        <v>0</v>
      </c>
      <c r="K27" s="517">
        <f t="shared" si="0"/>
        <v>0</v>
      </c>
      <c r="L27" s="442">
        <v>11142</v>
      </c>
      <c r="M27" s="443">
        <v>10846</v>
      </c>
      <c r="N27" s="517">
        <f t="shared" si="7"/>
        <v>296</v>
      </c>
      <c r="O27" s="517">
        <f t="shared" si="5"/>
        <v>296000</v>
      </c>
      <c r="P27" s="517">
        <f t="shared" si="1"/>
        <v>0.296</v>
      </c>
      <c r="Q27" s="181"/>
    </row>
    <row r="28" spans="1:17" ht="15.75" customHeight="1">
      <c r="A28" s="482"/>
      <c r="B28" s="485" t="s">
        <v>102</v>
      </c>
      <c r="C28" s="488"/>
      <c r="D28" s="46"/>
      <c r="E28" s="46"/>
      <c r="F28" s="497"/>
      <c r="G28" s="442"/>
      <c r="H28" s="443"/>
      <c r="I28" s="21"/>
      <c r="J28" s="21"/>
      <c r="K28" s="240"/>
      <c r="L28" s="100"/>
      <c r="M28" s="21"/>
      <c r="N28" s="21"/>
      <c r="O28" s="21"/>
      <c r="P28" s="240"/>
      <c r="Q28" s="181"/>
    </row>
    <row r="29" spans="1:17" ht="15.75" customHeight="1">
      <c r="A29" s="482">
        <v>20</v>
      </c>
      <c r="B29" s="483" t="s">
        <v>103</v>
      </c>
      <c r="C29" s="488">
        <v>4865041</v>
      </c>
      <c r="D29" s="46" t="s">
        <v>12</v>
      </c>
      <c r="E29" s="47" t="s">
        <v>355</v>
      </c>
      <c r="F29" s="497">
        <v>1100</v>
      </c>
      <c r="G29" s="442">
        <v>999998</v>
      </c>
      <c r="H29" s="443">
        <v>999998</v>
      </c>
      <c r="I29" s="517">
        <f t="shared" si="6"/>
        <v>0</v>
      </c>
      <c r="J29" s="517">
        <f t="shared" si="3"/>
        <v>0</v>
      </c>
      <c r="K29" s="517">
        <f t="shared" si="0"/>
        <v>0</v>
      </c>
      <c r="L29" s="442">
        <v>777569</v>
      </c>
      <c r="M29" s="443">
        <v>780948</v>
      </c>
      <c r="N29" s="517">
        <f t="shared" si="7"/>
        <v>-3379</v>
      </c>
      <c r="O29" s="517">
        <f t="shared" si="5"/>
        <v>-3716900</v>
      </c>
      <c r="P29" s="517">
        <f t="shared" si="1"/>
        <v>-3.7169</v>
      </c>
      <c r="Q29" s="181"/>
    </row>
    <row r="30" spans="1:17" ht="15.75" customHeight="1">
      <c r="A30" s="482">
        <v>21</v>
      </c>
      <c r="B30" s="483" t="s">
        <v>104</v>
      </c>
      <c r="C30" s="488">
        <v>4865042</v>
      </c>
      <c r="D30" s="46" t="s">
        <v>12</v>
      </c>
      <c r="E30" s="47" t="s">
        <v>355</v>
      </c>
      <c r="F30" s="497">
        <v>1100</v>
      </c>
      <c r="G30" s="442">
        <v>999998</v>
      </c>
      <c r="H30" s="443">
        <v>999998</v>
      </c>
      <c r="I30" s="517">
        <f t="shared" si="6"/>
        <v>0</v>
      </c>
      <c r="J30" s="517">
        <f t="shared" si="3"/>
        <v>0</v>
      </c>
      <c r="K30" s="517">
        <f t="shared" si="0"/>
        <v>0</v>
      </c>
      <c r="L30" s="442">
        <v>822880</v>
      </c>
      <c r="M30" s="443">
        <v>825984</v>
      </c>
      <c r="N30" s="517">
        <f t="shared" si="7"/>
        <v>-3104</v>
      </c>
      <c r="O30" s="517">
        <f t="shared" si="5"/>
        <v>-3414400</v>
      </c>
      <c r="P30" s="517">
        <f t="shared" si="1"/>
        <v>-3.4144</v>
      </c>
      <c r="Q30" s="181"/>
    </row>
    <row r="31" spans="1:17" ht="15.75" customHeight="1">
      <c r="A31" s="482">
        <v>22</v>
      </c>
      <c r="B31" s="483" t="s">
        <v>376</v>
      </c>
      <c r="C31" s="488">
        <v>4864943</v>
      </c>
      <c r="D31" s="46" t="s">
        <v>12</v>
      </c>
      <c r="E31" s="47" t="s">
        <v>355</v>
      </c>
      <c r="F31" s="497">
        <v>1000</v>
      </c>
      <c r="G31" s="442">
        <v>989456</v>
      </c>
      <c r="H31" s="443">
        <v>989456</v>
      </c>
      <c r="I31" s="517">
        <f>G31-H31</f>
        <v>0</v>
      </c>
      <c r="J31" s="517">
        <f>$F31*I31</f>
        <v>0</v>
      </c>
      <c r="K31" s="517">
        <f>J31/1000000</f>
        <v>0</v>
      </c>
      <c r="L31" s="442">
        <v>9385</v>
      </c>
      <c r="M31" s="443">
        <v>9576</v>
      </c>
      <c r="N31" s="517">
        <f>L31-M31</f>
        <v>-191</v>
      </c>
      <c r="O31" s="517">
        <f>$F31*N31</f>
        <v>-191000</v>
      </c>
      <c r="P31" s="517">
        <f>O31/1000000</f>
        <v>-0.191</v>
      </c>
      <c r="Q31" s="181"/>
    </row>
    <row r="32" spans="1:17" ht="15.75" customHeight="1">
      <c r="A32" s="482"/>
      <c r="B32" s="485" t="s">
        <v>34</v>
      </c>
      <c r="C32" s="488"/>
      <c r="D32" s="46"/>
      <c r="E32" s="46"/>
      <c r="F32" s="497"/>
      <c r="G32" s="442"/>
      <c r="H32" s="443"/>
      <c r="I32" s="517"/>
      <c r="J32" s="517"/>
      <c r="K32" s="240">
        <f>SUM(K16:K31)</f>
        <v>0.0761</v>
      </c>
      <c r="L32" s="518"/>
      <c r="M32" s="517"/>
      <c r="N32" s="517"/>
      <c r="O32" s="517"/>
      <c r="P32" s="240">
        <f>SUM(P16:P31)</f>
        <v>-3.3181999999999996</v>
      </c>
      <c r="Q32" s="181"/>
    </row>
    <row r="33" spans="1:17" ht="15.75" customHeight="1">
      <c r="A33" s="482">
        <v>23</v>
      </c>
      <c r="B33" s="483" t="s">
        <v>105</v>
      </c>
      <c r="C33" s="488">
        <v>4864910</v>
      </c>
      <c r="D33" s="46" t="s">
        <v>12</v>
      </c>
      <c r="E33" s="47" t="s">
        <v>355</v>
      </c>
      <c r="F33" s="497">
        <v>-1000</v>
      </c>
      <c r="G33" s="442">
        <v>962706</v>
      </c>
      <c r="H33" s="443">
        <v>962707</v>
      </c>
      <c r="I33" s="517">
        <f t="shared" si="6"/>
        <v>-1</v>
      </c>
      <c r="J33" s="517">
        <f t="shared" si="3"/>
        <v>1000</v>
      </c>
      <c r="K33" s="517">
        <f t="shared" si="0"/>
        <v>0.001</v>
      </c>
      <c r="L33" s="442">
        <v>973361</v>
      </c>
      <c r="M33" s="443">
        <v>974362</v>
      </c>
      <c r="N33" s="517">
        <f t="shared" si="7"/>
        <v>-1001</v>
      </c>
      <c r="O33" s="517">
        <f t="shared" si="5"/>
        <v>1001000</v>
      </c>
      <c r="P33" s="517">
        <f t="shared" si="1"/>
        <v>1.001</v>
      </c>
      <c r="Q33" s="181"/>
    </row>
    <row r="34" spans="1:17" ht="15.75" customHeight="1">
      <c r="A34" s="482">
        <v>24</v>
      </c>
      <c r="B34" s="483" t="s">
        <v>106</v>
      </c>
      <c r="C34" s="488">
        <v>4864911</v>
      </c>
      <c r="D34" s="46" t="s">
        <v>12</v>
      </c>
      <c r="E34" s="47" t="s">
        <v>355</v>
      </c>
      <c r="F34" s="497">
        <v>-1000</v>
      </c>
      <c r="G34" s="442">
        <v>976600</v>
      </c>
      <c r="H34" s="443">
        <v>976597</v>
      </c>
      <c r="I34" s="517">
        <f t="shared" si="6"/>
        <v>3</v>
      </c>
      <c r="J34" s="517">
        <f t="shared" si="3"/>
        <v>-3000</v>
      </c>
      <c r="K34" s="517">
        <f t="shared" si="0"/>
        <v>-0.003</v>
      </c>
      <c r="L34" s="442">
        <v>971663</v>
      </c>
      <c r="M34" s="443">
        <v>973047</v>
      </c>
      <c r="N34" s="517">
        <f t="shared" si="7"/>
        <v>-1384</v>
      </c>
      <c r="O34" s="517">
        <f t="shared" si="5"/>
        <v>1384000</v>
      </c>
      <c r="P34" s="517">
        <f t="shared" si="1"/>
        <v>1.384</v>
      </c>
      <c r="Q34" s="181"/>
    </row>
    <row r="35" spans="1:17" ht="15.75" customHeight="1">
      <c r="A35" s="482">
        <v>25</v>
      </c>
      <c r="B35" s="537" t="s">
        <v>148</v>
      </c>
      <c r="C35" s="498">
        <v>4902571</v>
      </c>
      <c r="D35" s="13" t="s">
        <v>12</v>
      </c>
      <c r="E35" s="47" t="s">
        <v>355</v>
      </c>
      <c r="F35" s="498">
        <v>300</v>
      </c>
      <c r="G35" s="442">
        <v>23</v>
      </c>
      <c r="H35" s="443">
        <v>23</v>
      </c>
      <c r="I35" s="517">
        <f t="shared" si="6"/>
        <v>0</v>
      </c>
      <c r="J35" s="517">
        <f t="shared" si="3"/>
        <v>0</v>
      </c>
      <c r="K35" s="517">
        <f t="shared" si="0"/>
        <v>0</v>
      </c>
      <c r="L35" s="442">
        <v>59</v>
      </c>
      <c r="M35" s="443">
        <v>59</v>
      </c>
      <c r="N35" s="517">
        <f t="shared" si="7"/>
        <v>0</v>
      </c>
      <c r="O35" s="517">
        <f t="shared" si="5"/>
        <v>0</v>
      </c>
      <c r="P35" s="517">
        <f t="shared" si="1"/>
        <v>0</v>
      </c>
      <c r="Q35" s="181"/>
    </row>
    <row r="36" spans="1:17" ht="15.75" customHeight="1">
      <c r="A36" s="482"/>
      <c r="B36" s="485" t="s">
        <v>28</v>
      </c>
      <c r="C36" s="488"/>
      <c r="D36" s="46"/>
      <c r="E36" s="46"/>
      <c r="F36" s="497"/>
      <c r="G36" s="442"/>
      <c r="H36" s="443"/>
      <c r="I36" s="517"/>
      <c r="J36" s="517"/>
      <c r="K36" s="517"/>
      <c r="L36" s="518"/>
      <c r="M36" s="517"/>
      <c r="N36" s="517"/>
      <c r="O36" s="517"/>
      <c r="P36" s="517"/>
      <c r="Q36" s="181"/>
    </row>
    <row r="37" spans="1:17" ht="15">
      <c r="A37" s="482">
        <v>26</v>
      </c>
      <c r="B37" s="426" t="s">
        <v>48</v>
      </c>
      <c r="C37" s="488">
        <v>5128409</v>
      </c>
      <c r="D37" s="50" t="s">
        <v>12</v>
      </c>
      <c r="E37" s="47" t="s">
        <v>355</v>
      </c>
      <c r="F37" s="497">
        <v>1000</v>
      </c>
      <c r="G37" s="445">
        <v>14</v>
      </c>
      <c r="H37" s="446">
        <v>14</v>
      </c>
      <c r="I37" s="351">
        <f>G37-H37</f>
        <v>0</v>
      </c>
      <c r="J37" s="351">
        <f t="shared" si="3"/>
        <v>0</v>
      </c>
      <c r="K37" s="351">
        <f t="shared" si="0"/>
        <v>0</v>
      </c>
      <c r="L37" s="445">
        <v>1693</v>
      </c>
      <c r="M37" s="446">
        <v>1479</v>
      </c>
      <c r="N37" s="351">
        <f>L37-M37</f>
        <v>214</v>
      </c>
      <c r="O37" s="351">
        <f t="shared" si="5"/>
        <v>214000</v>
      </c>
      <c r="P37" s="351">
        <f t="shared" si="1"/>
        <v>0.214</v>
      </c>
      <c r="Q37" s="581"/>
    </row>
    <row r="38" spans="1:17" ht="15.75" customHeight="1">
      <c r="A38" s="482"/>
      <c r="B38" s="485" t="s">
        <v>107</v>
      </c>
      <c r="C38" s="488"/>
      <c r="D38" s="46"/>
      <c r="E38" s="46"/>
      <c r="F38" s="497"/>
      <c r="G38" s="442"/>
      <c r="H38" s="443"/>
      <c r="I38" s="517"/>
      <c r="J38" s="517"/>
      <c r="K38" s="517"/>
      <c r="L38" s="518"/>
      <c r="M38" s="517"/>
      <c r="N38" s="517"/>
      <c r="O38" s="517"/>
      <c r="P38" s="517"/>
      <c r="Q38" s="181"/>
    </row>
    <row r="39" spans="1:17" ht="15.75" customHeight="1">
      <c r="A39" s="482">
        <v>27</v>
      </c>
      <c r="B39" s="483" t="s">
        <v>108</v>
      </c>
      <c r="C39" s="488">
        <v>4864962</v>
      </c>
      <c r="D39" s="46" t="s">
        <v>12</v>
      </c>
      <c r="E39" s="47" t="s">
        <v>355</v>
      </c>
      <c r="F39" s="497">
        <v>-1000</v>
      </c>
      <c r="G39" s="442">
        <v>25972</v>
      </c>
      <c r="H39" s="443">
        <v>25895</v>
      </c>
      <c r="I39" s="517">
        <f t="shared" si="6"/>
        <v>77</v>
      </c>
      <c r="J39" s="517">
        <f t="shared" si="3"/>
        <v>-77000</v>
      </c>
      <c r="K39" s="517">
        <f t="shared" si="0"/>
        <v>-0.077</v>
      </c>
      <c r="L39" s="442">
        <v>973486</v>
      </c>
      <c r="M39" s="443">
        <v>973427</v>
      </c>
      <c r="N39" s="517">
        <f t="shared" si="7"/>
        <v>59</v>
      </c>
      <c r="O39" s="517">
        <f t="shared" si="5"/>
        <v>-59000</v>
      </c>
      <c r="P39" s="517">
        <f t="shared" si="1"/>
        <v>-0.059</v>
      </c>
      <c r="Q39" s="181"/>
    </row>
    <row r="40" spans="1:17" ht="15.75" customHeight="1">
      <c r="A40" s="482">
        <v>28</v>
      </c>
      <c r="B40" s="483" t="s">
        <v>109</v>
      </c>
      <c r="C40" s="488">
        <v>4865033</v>
      </c>
      <c r="D40" s="46" t="s">
        <v>12</v>
      </c>
      <c r="E40" s="47" t="s">
        <v>355</v>
      </c>
      <c r="F40" s="497">
        <v>-1000</v>
      </c>
      <c r="G40" s="442">
        <v>9704</v>
      </c>
      <c r="H40" s="443">
        <v>9701</v>
      </c>
      <c r="I40" s="517">
        <f t="shared" si="6"/>
        <v>3</v>
      </c>
      <c r="J40" s="517">
        <f t="shared" si="3"/>
        <v>-3000</v>
      </c>
      <c r="K40" s="517">
        <f t="shared" si="0"/>
        <v>-0.003</v>
      </c>
      <c r="L40" s="442">
        <v>968812</v>
      </c>
      <c r="M40" s="443">
        <v>969285</v>
      </c>
      <c r="N40" s="517">
        <f t="shared" si="7"/>
        <v>-473</v>
      </c>
      <c r="O40" s="517">
        <f t="shared" si="5"/>
        <v>473000</v>
      </c>
      <c r="P40" s="517">
        <f t="shared" si="1"/>
        <v>0.473</v>
      </c>
      <c r="Q40" s="181"/>
    </row>
    <row r="41" spans="1:17" ht="15.75" customHeight="1">
      <c r="A41" s="482">
        <v>29</v>
      </c>
      <c r="B41" s="483" t="s">
        <v>110</v>
      </c>
      <c r="C41" s="488">
        <v>5128420</v>
      </c>
      <c r="D41" s="46" t="s">
        <v>12</v>
      </c>
      <c r="E41" s="47" t="s">
        <v>355</v>
      </c>
      <c r="F41" s="497">
        <v>-1000</v>
      </c>
      <c r="G41" s="442">
        <v>997766</v>
      </c>
      <c r="H41" s="443">
        <v>997746</v>
      </c>
      <c r="I41" s="517">
        <f>G41-H41</f>
        <v>20</v>
      </c>
      <c r="J41" s="517">
        <f t="shared" si="3"/>
        <v>-20000</v>
      </c>
      <c r="K41" s="517">
        <f t="shared" si="0"/>
        <v>-0.02</v>
      </c>
      <c r="L41" s="442">
        <v>998026</v>
      </c>
      <c r="M41" s="443">
        <v>998569</v>
      </c>
      <c r="N41" s="517">
        <f>L41-M41</f>
        <v>-543</v>
      </c>
      <c r="O41" s="517">
        <f t="shared" si="5"/>
        <v>543000</v>
      </c>
      <c r="P41" s="517">
        <f t="shared" si="1"/>
        <v>0.543</v>
      </c>
      <c r="Q41" s="575"/>
    </row>
    <row r="42" spans="1:17" ht="15.75" customHeight="1">
      <c r="A42" s="482">
        <v>30</v>
      </c>
      <c r="B42" s="426" t="s">
        <v>111</v>
      </c>
      <c r="C42" s="488">
        <v>4864935</v>
      </c>
      <c r="D42" s="46" t="s">
        <v>12</v>
      </c>
      <c r="E42" s="47" t="s">
        <v>355</v>
      </c>
      <c r="F42" s="497">
        <v>-1000</v>
      </c>
      <c r="G42" s="442">
        <v>982365</v>
      </c>
      <c r="H42" s="443">
        <v>982263</v>
      </c>
      <c r="I42" s="517">
        <f t="shared" si="6"/>
        <v>102</v>
      </c>
      <c r="J42" s="517">
        <f t="shared" si="3"/>
        <v>-102000</v>
      </c>
      <c r="K42" s="517">
        <f t="shared" si="0"/>
        <v>-0.102</v>
      </c>
      <c r="L42" s="442">
        <v>993281</v>
      </c>
      <c r="M42" s="443">
        <v>993604</v>
      </c>
      <c r="N42" s="517">
        <f t="shared" si="7"/>
        <v>-323</v>
      </c>
      <c r="O42" s="517">
        <f t="shared" si="5"/>
        <v>323000</v>
      </c>
      <c r="P42" s="517">
        <f t="shared" si="1"/>
        <v>0.323</v>
      </c>
      <c r="Q42" s="227"/>
    </row>
    <row r="43" spans="1:17" ht="15.75" customHeight="1">
      <c r="A43" s="482"/>
      <c r="B43" s="485" t="s">
        <v>44</v>
      </c>
      <c r="C43" s="488"/>
      <c r="D43" s="46"/>
      <c r="E43" s="46"/>
      <c r="F43" s="497"/>
      <c r="G43" s="442"/>
      <c r="H43" s="443"/>
      <c r="I43" s="517"/>
      <c r="J43" s="517"/>
      <c r="K43" s="517"/>
      <c r="L43" s="518"/>
      <c r="M43" s="517"/>
      <c r="N43" s="517"/>
      <c r="O43" s="517"/>
      <c r="P43" s="517"/>
      <c r="Q43" s="181"/>
    </row>
    <row r="44" spans="1:17" ht="15.75" customHeight="1">
      <c r="A44" s="482"/>
      <c r="B44" s="484" t="s">
        <v>18</v>
      </c>
      <c r="C44" s="488"/>
      <c r="D44" s="50"/>
      <c r="E44" s="50"/>
      <c r="F44" s="497"/>
      <c r="G44" s="442"/>
      <c r="H44" s="443"/>
      <c r="I44" s="517"/>
      <c r="J44" s="517"/>
      <c r="K44" s="517"/>
      <c r="L44" s="518"/>
      <c r="M44" s="517"/>
      <c r="N44" s="517"/>
      <c r="O44" s="517"/>
      <c r="P44" s="517"/>
      <c r="Q44" s="181"/>
    </row>
    <row r="45" spans="1:17" ht="15.75" customHeight="1">
      <c r="A45" s="482">
        <v>31</v>
      </c>
      <c r="B45" s="483" t="s">
        <v>19</v>
      </c>
      <c r="C45" s="488">
        <v>4864808</v>
      </c>
      <c r="D45" s="46" t="s">
        <v>12</v>
      </c>
      <c r="E45" s="47" t="s">
        <v>355</v>
      </c>
      <c r="F45" s="497">
        <v>200</v>
      </c>
      <c r="G45" s="442">
        <v>4121</v>
      </c>
      <c r="H45" s="443">
        <v>4121</v>
      </c>
      <c r="I45" s="517">
        <f>G45-H45</f>
        <v>0</v>
      </c>
      <c r="J45" s="517">
        <f>$F45*I45</f>
        <v>0</v>
      </c>
      <c r="K45" s="517">
        <f>J45/1000000</f>
        <v>0</v>
      </c>
      <c r="L45" s="442">
        <v>3155</v>
      </c>
      <c r="M45" s="443">
        <v>2465</v>
      </c>
      <c r="N45" s="517">
        <f>L45-M45</f>
        <v>690</v>
      </c>
      <c r="O45" s="517">
        <f>$F45*N45</f>
        <v>138000</v>
      </c>
      <c r="P45" s="517">
        <f>O45/1000000</f>
        <v>0.138</v>
      </c>
      <c r="Q45" s="574"/>
    </row>
    <row r="46" spans="1:17" ht="15.75" customHeight="1">
      <c r="A46" s="482">
        <v>32</v>
      </c>
      <c r="B46" s="483" t="s">
        <v>20</v>
      </c>
      <c r="C46" s="488">
        <v>4864841</v>
      </c>
      <c r="D46" s="46" t="s">
        <v>12</v>
      </c>
      <c r="E46" s="47" t="s">
        <v>355</v>
      </c>
      <c r="F46" s="497">
        <v>1000</v>
      </c>
      <c r="G46" s="442">
        <v>14175</v>
      </c>
      <c r="H46" s="443">
        <v>14175</v>
      </c>
      <c r="I46" s="517">
        <f t="shared" si="6"/>
        <v>0</v>
      </c>
      <c r="J46" s="517">
        <f t="shared" si="3"/>
        <v>0</v>
      </c>
      <c r="K46" s="517">
        <f t="shared" si="0"/>
        <v>0</v>
      </c>
      <c r="L46" s="442">
        <v>28367</v>
      </c>
      <c r="M46" s="443">
        <v>27661</v>
      </c>
      <c r="N46" s="517">
        <f t="shared" si="7"/>
        <v>706</v>
      </c>
      <c r="O46" s="517">
        <f t="shared" si="5"/>
        <v>706000</v>
      </c>
      <c r="P46" s="517">
        <f t="shared" si="1"/>
        <v>0.706</v>
      </c>
      <c r="Q46" s="181"/>
    </row>
    <row r="47" spans="1:17" ht="15.75" customHeight="1">
      <c r="A47" s="482"/>
      <c r="B47" s="485" t="s">
        <v>121</v>
      </c>
      <c r="C47" s="488"/>
      <c r="D47" s="46"/>
      <c r="E47" s="46"/>
      <c r="F47" s="497"/>
      <c r="G47" s="442"/>
      <c r="H47" s="443"/>
      <c r="I47" s="517"/>
      <c r="J47" s="517"/>
      <c r="K47" s="517"/>
      <c r="L47" s="518"/>
      <c r="M47" s="517"/>
      <c r="N47" s="517"/>
      <c r="O47" s="517"/>
      <c r="P47" s="517"/>
      <c r="Q47" s="181"/>
    </row>
    <row r="48" spans="1:17" ht="15.75" customHeight="1">
      <c r="A48" s="482">
        <v>33</v>
      </c>
      <c r="B48" s="483" t="s">
        <v>122</v>
      </c>
      <c r="C48" s="488">
        <v>4865134</v>
      </c>
      <c r="D48" s="46" t="s">
        <v>12</v>
      </c>
      <c r="E48" s="47" t="s">
        <v>355</v>
      </c>
      <c r="F48" s="497">
        <v>100</v>
      </c>
      <c r="G48" s="442">
        <v>111430</v>
      </c>
      <c r="H48" s="443">
        <v>112292</v>
      </c>
      <c r="I48" s="517">
        <f t="shared" si="6"/>
        <v>-862</v>
      </c>
      <c r="J48" s="517">
        <f t="shared" si="3"/>
        <v>-86200</v>
      </c>
      <c r="K48" s="517">
        <f t="shared" si="0"/>
        <v>-0.0862</v>
      </c>
      <c r="L48" s="442">
        <v>1615</v>
      </c>
      <c r="M48" s="443">
        <v>1623</v>
      </c>
      <c r="N48" s="517">
        <f t="shared" si="7"/>
        <v>-8</v>
      </c>
      <c r="O48" s="517">
        <f t="shared" si="5"/>
        <v>-800</v>
      </c>
      <c r="P48" s="517">
        <f t="shared" si="1"/>
        <v>-0.0008</v>
      </c>
      <c r="Q48" s="181"/>
    </row>
    <row r="49" spans="1:17" ht="15.75" customHeight="1" thickBot="1">
      <c r="A49" s="486">
        <v>34</v>
      </c>
      <c r="B49" s="427" t="s">
        <v>123</v>
      </c>
      <c r="C49" s="489">
        <v>4865135</v>
      </c>
      <c r="D49" s="55" t="s">
        <v>12</v>
      </c>
      <c r="E49" s="53" t="s">
        <v>355</v>
      </c>
      <c r="F49" s="499">
        <v>100</v>
      </c>
      <c r="G49" s="447">
        <v>76605</v>
      </c>
      <c r="H49" s="448">
        <v>69365</v>
      </c>
      <c r="I49" s="519">
        <f t="shared" si="6"/>
        <v>7240</v>
      </c>
      <c r="J49" s="519">
        <f t="shared" si="3"/>
        <v>724000</v>
      </c>
      <c r="K49" s="519">
        <f t="shared" si="0"/>
        <v>0.724</v>
      </c>
      <c r="L49" s="447">
        <v>690</v>
      </c>
      <c r="M49" s="448">
        <v>131</v>
      </c>
      <c r="N49" s="519">
        <f t="shared" si="7"/>
        <v>559</v>
      </c>
      <c r="O49" s="519">
        <f t="shared" si="5"/>
        <v>55900</v>
      </c>
      <c r="P49" s="519">
        <f t="shared" si="1"/>
        <v>0.0559</v>
      </c>
      <c r="Q49" s="182"/>
    </row>
    <row r="50" spans="6:16" ht="15.75" thickTop="1">
      <c r="F50" s="241"/>
      <c r="I50" s="18"/>
      <c r="J50" s="18"/>
      <c r="K50" s="18"/>
      <c r="N50" s="18"/>
      <c r="O50" s="18"/>
      <c r="P50" s="18"/>
    </row>
    <row r="51" spans="2:16" ht="16.5">
      <c r="B51" s="17" t="s">
        <v>142</v>
      </c>
      <c r="F51" s="241"/>
      <c r="I51" s="18"/>
      <c r="J51" s="18"/>
      <c r="K51" s="525">
        <f>SUM(K8:K49)-K32</f>
        <v>0.5099</v>
      </c>
      <c r="N51" s="18"/>
      <c r="O51" s="18"/>
      <c r="P51" s="525">
        <f>SUM(P8:P49)-P32</f>
        <v>1.8629999999999989</v>
      </c>
    </row>
    <row r="52" spans="2:16" ht="9" customHeight="1">
      <c r="B52" s="17"/>
      <c r="F52" s="241"/>
      <c r="I52" s="18"/>
      <c r="J52" s="18"/>
      <c r="K52" s="33"/>
      <c r="N52" s="18"/>
      <c r="O52" s="18"/>
      <c r="P52" s="33"/>
    </row>
    <row r="53" spans="2:16" ht="16.5">
      <c r="B53" s="17" t="s">
        <v>143</v>
      </c>
      <c r="F53" s="241"/>
      <c r="I53" s="18"/>
      <c r="J53" s="18"/>
      <c r="K53" s="525">
        <f>SUM(K51:K52)</f>
        <v>0.5099</v>
      </c>
      <c r="N53" s="18"/>
      <c r="O53" s="18"/>
      <c r="P53" s="525">
        <f>SUM(P51:P52)</f>
        <v>1.8629999999999989</v>
      </c>
    </row>
    <row r="54" ht="15">
      <c r="F54" s="241"/>
    </row>
    <row r="55" spans="6:17" ht="15">
      <c r="F55" s="241"/>
      <c r="Q55" s="308" t="str">
        <f>NDPL!$Q$1</f>
        <v>MAY-2013</v>
      </c>
    </row>
    <row r="56" ht="15">
      <c r="F56" s="241"/>
    </row>
    <row r="57" spans="6:17" ht="15">
      <c r="F57" s="241"/>
      <c r="Q57" s="308"/>
    </row>
    <row r="58" spans="1:16" ht="18.75" thickBot="1">
      <c r="A58" s="108" t="s">
        <v>254</v>
      </c>
      <c r="F58" s="241"/>
      <c r="G58" s="7"/>
      <c r="H58" s="7"/>
      <c r="I58" s="56" t="s">
        <v>7</v>
      </c>
      <c r="J58" s="19"/>
      <c r="K58" s="19"/>
      <c r="L58" s="19"/>
      <c r="M58" s="19"/>
      <c r="N58" s="56" t="s">
        <v>408</v>
      </c>
      <c r="O58" s="19"/>
      <c r="P58" s="19"/>
    </row>
    <row r="59" spans="1:17" ht="39.75" thickBot="1" thickTop="1">
      <c r="A59" s="41" t="s">
        <v>8</v>
      </c>
      <c r="B59" s="38" t="s">
        <v>9</v>
      </c>
      <c r="C59" s="39" t="s">
        <v>1</v>
      </c>
      <c r="D59" s="39" t="s">
        <v>2</v>
      </c>
      <c r="E59" s="39" t="s">
        <v>3</v>
      </c>
      <c r="F59" s="39" t="s">
        <v>10</v>
      </c>
      <c r="G59" s="41" t="str">
        <f>NDPL!G5</f>
        <v>FINAL READING 01/06/2013</v>
      </c>
      <c r="H59" s="39" t="str">
        <f>NDPL!H5</f>
        <v>INTIAL READING 01/05/2013</v>
      </c>
      <c r="I59" s="39" t="s">
        <v>4</v>
      </c>
      <c r="J59" s="39" t="s">
        <v>5</v>
      </c>
      <c r="K59" s="39" t="s">
        <v>6</v>
      </c>
      <c r="L59" s="41" t="str">
        <f>NDPL!G5</f>
        <v>FINAL READING 01/06/2013</v>
      </c>
      <c r="M59" s="39" t="str">
        <f>NDPL!H5</f>
        <v>INTIAL READING 01/05/2013</v>
      </c>
      <c r="N59" s="39" t="s">
        <v>4</v>
      </c>
      <c r="O59" s="39" t="s">
        <v>5</v>
      </c>
      <c r="P59" s="39" t="s">
        <v>6</v>
      </c>
      <c r="Q59" s="40" t="s">
        <v>318</v>
      </c>
    </row>
    <row r="60" spans="1:16" ht="17.25" thickBot="1" thickTop="1">
      <c r="A60" s="20"/>
      <c r="B60" s="109"/>
      <c r="C60" s="20"/>
      <c r="D60" s="20"/>
      <c r="E60" s="20"/>
      <c r="F60" s="428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ht="15.75" customHeight="1" thickTop="1">
      <c r="A61" s="480"/>
      <c r="B61" s="481" t="s">
        <v>128</v>
      </c>
      <c r="C61" s="42"/>
      <c r="D61" s="42"/>
      <c r="E61" s="42"/>
      <c r="F61" s="429"/>
      <c r="G61" s="34"/>
      <c r="H61" s="25"/>
      <c r="I61" s="25"/>
      <c r="J61" s="25"/>
      <c r="K61" s="25"/>
      <c r="L61" s="34"/>
      <c r="M61" s="25"/>
      <c r="N61" s="25"/>
      <c r="O61" s="25"/>
      <c r="P61" s="25"/>
      <c r="Q61" s="180"/>
    </row>
    <row r="62" spans="1:17" ht="15.75" customHeight="1">
      <c r="A62" s="482">
        <v>1</v>
      </c>
      <c r="B62" s="483" t="s">
        <v>15</v>
      </c>
      <c r="C62" s="488">
        <v>4864968</v>
      </c>
      <c r="D62" s="46" t="s">
        <v>12</v>
      </c>
      <c r="E62" s="47" t="s">
        <v>355</v>
      </c>
      <c r="F62" s="497">
        <v>-1000</v>
      </c>
      <c r="G62" s="442">
        <v>994854</v>
      </c>
      <c r="H62" s="443">
        <v>994854</v>
      </c>
      <c r="I62" s="443">
        <f>G62-H62</f>
        <v>0</v>
      </c>
      <c r="J62" s="443">
        <f>$F62*I62</f>
        <v>0</v>
      </c>
      <c r="K62" s="443">
        <f>J62/1000000</f>
        <v>0</v>
      </c>
      <c r="L62" s="442">
        <v>928957</v>
      </c>
      <c r="M62" s="443">
        <v>930046</v>
      </c>
      <c r="N62" s="443">
        <f>L62-M62</f>
        <v>-1089</v>
      </c>
      <c r="O62" s="443">
        <f>$F62*N62</f>
        <v>1089000</v>
      </c>
      <c r="P62" s="443">
        <f>O62/1000000</f>
        <v>1.089</v>
      </c>
      <c r="Q62" s="181"/>
    </row>
    <row r="63" spans="1:17" ht="15.75" customHeight="1">
      <c r="A63" s="482">
        <v>2</v>
      </c>
      <c r="B63" s="483" t="s">
        <v>16</v>
      </c>
      <c r="C63" s="488">
        <v>4864980</v>
      </c>
      <c r="D63" s="46" t="s">
        <v>12</v>
      </c>
      <c r="E63" s="47" t="s">
        <v>355</v>
      </c>
      <c r="F63" s="497">
        <v>-1000</v>
      </c>
      <c r="G63" s="442">
        <v>14031</v>
      </c>
      <c r="H63" s="443">
        <v>14031</v>
      </c>
      <c r="I63" s="443">
        <f>G63-H63</f>
        <v>0</v>
      </c>
      <c r="J63" s="443">
        <f>$F63*I63</f>
        <v>0</v>
      </c>
      <c r="K63" s="443">
        <f>J63/1000000</f>
        <v>0</v>
      </c>
      <c r="L63" s="442">
        <v>948020</v>
      </c>
      <c r="M63" s="443">
        <v>948998</v>
      </c>
      <c r="N63" s="443">
        <f>L63-M63</f>
        <v>-978</v>
      </c>
      <c r="O63" s="443">
        <f>$F63*N63</f>
        <v>978000</v>
      </c>
      <c r="P63" s="443">
        <f>O63/1000000</f>
        <v>0.978</v>
      </c>
      <c r="Q63" s="181"/>
    </row>
    <row r="64" spans="1:17" ht="15">
      <c r="A64" s="482">
        <v>3</v>
      </c>
      <c r="B64" s="483" t="s">
        <v>17</v>
      </c>
      <c r="C64" s="488">
        <v>5128436</v>
      </c>
      <c r="D64" s="46" t="s">
        <v>12</v>
      </c>
      <c r="E64" s="47" t="s">
        <v>355</v>
      </c>
      <c r="F64" s="497">
        <v>-1000</v>
      </c>
      <c r="G64" s="442">
        <v>997230</v>
      </c>
      <c r="H64" s="443">
        <v>997230</v>
      </c>
      <c r="I64" s="443">
        <f>G64-H64</f>
        <v>0</v>
      </c>
      <c r="J64" s="443">
        <f>$F64*I64</f>
        <v>0</v>
      </c>
      <c r="K64" s="443">
        <f>J64/1000000</f>
        <v>0</v>
      </c>
      <c r="L64" s="442">
        <v>992888</v>
      </c>
      <c r="M64" s="443">
        <v>993995</v>
      </c>
      <c r="N64" s="443">
        <f>L64-M64</f>
        <v>-1107</v>
      </c>
      <c r="O64" s="443">
        <f>$F64*N64</f>
        <v>1107000</v>
      </c>
      <c r="P64" s="443">
        <f>O64/1000000</f>
        <v>1.107</v>
      </c>
      <c r="Q64" s="720"/>
    </row>
    <row r="65" spans="1:17" ht="15.75" customHeight="1">
      <c r="A65" s="482"/>
      <c r="B65" s="484" t="s">
        <v>129</v>
      </c>
      <c r="C65" s="488"/>
      <c r="D65" s="50"/>
      <c r="E65" s="50"/>
      <c r="F65" s="497"/>
      <c r="G65" s="442"/>
      <c r="H65" s="443"/>
      <c r="I65" s="520"/>
      <c r="J65" s="520"/>
      <c r="K65" s="520"/>
      <c r="L65" s="442"/>
      <c r="M65" s="520"/>
      <c r="N65" s="520"/>
      <c r="O65" s="520"/>
      <c r="P65" s="520"/>
      <c r="Q65" s="181"/>
    </row>
    <row r="66" spans="1:17" ht="15.75" customHeight="1">
      <c r="A66" s="482">
        <v>4</v>
      </c>
      <c r="B66" s="483" t="s">
        <v>130</v>
      </c>
      <c r="C66" s="488">
        <v>4864915</v>
      </c>
      <c r="D66" s="46" t="s">
        <v>12</v>
      </c>
      <c r="E66" s="47" t="s">
        <v>355</v>
      </c>
      <c r="F66" s="497">
        <v>-1000</v>
      </c>
      <c r="G66" s="442">
        <v>925801</v>
      </c>
      <c r="H66" s="443">
        <v>926318</v>
      </c>
      <c r="I66" s="520">
        <f aca="true" t="shared" si="8" ref="I66:I71">G66-H66</f>
        <v>-517</v>
      </c>
      <c r="J66" s="520">
        <f aca="true" t="shared" si="9" ref="J66:J71">$F66*I66</f>
        <v>517000</v>
      </c>
      <c r="K66" s="520">
        <f aca="true" t="shared" si="10" ref="K66:K71">J66/1000000</f>
        <v>0.517</v>
      </c>
      <c r="L66" s="442">
        <v>993056</v>
      </c>
      <c r="M66" s="443">
        <v>993112</v>
      </c>
      <c r="N66" s="520">
        <f aca="true" t="shared" si="11" ref="N66:N71">L66-M66</f>
        <v>-56</v>
      </c>
      <c r="O66" s="520">
        <f aca="true" t="shared" si="12" ref="O66:O71">$F66*N66</f>
        <v>56000</v>
      </c>
      <c r="P66" s="520">
        <f aca="true" t="shared" si="13" ref="P66:P71">O66/1000000</f>
        <v>0.056</v>
      </c>
      <c r="Q66" s="181"/>
    </row>
    <row r="67" spans="1:17" ht="15.75" customHeight="1">
      <c r="A67" s="482">
        <v>5</v>
      </c>
      <c r="B67" s="483" t="s">
        <v>131</v>
      </c>
      <c r="C67" s="488">
        <v>4864993</v>
      </c>
      <c r="D67" s="46" t="s">
        <v>12</v>
      </c>
      <c r="E67" s="47" t="s">
        <v>355</v>
      </c>
      <c r="F67" s="497">
        <v>-1000</v>
      </c>
      <c r="G67" s="442">
        <v>915754</v>
      </c>
      <c r="H67" s="443">
        <v>916296</v>
      </c>
      <c r="I67" s="520">
        <f t="shared" si="8"/>
        <v>-542</v>
      </c>
      <c r="J67" s="520">
        <f t="shared" si="9"/>
        <v>542000</v>
      </c>
      <c r="K67" s="520">
        <f t="shared" si="10"/>
        <v>0.542</v>
      </c>
      <c r="L67" s="442">
        <v>991394</v>
      </c>
      <c r="M67" s="443">
        <v>991447</v>
      </c>
      <c r="N67" s="520">
        <f t="shared" si="11"/>
        <v>-53</v>
      </c>
      <c r="O67" s="520">
        <f t="shared" si="12"/>
        <v>53000</v>
      </c>
      <c r="P67" s="520">
        <f t="shared" si="13"/>
        <v>0.053</v>
      </c>
      <c r="Q67" s="181"/>
    </row>
    <row r="68" spans="1:17" ht="15.75" customHeight="1">
      <c r="A68" s="482">
        <v>6</v>
      </c>
      <c r="B68" s="483" t="s">
        <v>132</v>
      </c>
      <c r="C68" s="488">
        <v>4864914</v>
      </c>
      <c r="D68" s="46" t="s">
        <v>12</v>
      </c>
      <c r="E68" s="47" t="s">
        <v>355</v>
      </c>
      <c r="F68" s="497">
        <v>-1000</v>
      </c>
      <c r="G68" s="442">
        <v>562</v>
      </c>
      <c r="H68" s="443">
        <v>562</v>
      </c>
      <c r="I68" s="520">
        <f t="shared" si="8"/>
        <v>0</v>
      </c>
      <c r="J68" s="520">
        <f t="shared" si="9"/>
        <v>0</v>
      </c>
      <c r="K68" s="520">
        <f t="shared" si="10"/>
        <v>0</v>
      </c>
      <c r="L68" s="442">
        <v>992003</v>
      </c>
      <c r="M68" s="443">
        <v>991892</v>
      </c>
      <c r="N68" s="520">
        <f t="shared" si="11"/>
        <v>111</v>
      </c>
      <c r="O68" s="520">
        <f t="shared" si="12"/>
        <v>-111000</v>
      </c>
      <c r="P68" s="520">
        <f t="shared" si="13"/>
        <v>-0.111</v>
      </c>
      <c r="Q68" s="181"/>
    </row>
    <row r="69" spans="1:17" ht="15.75" customHeight="1">
      <c r="A69" s="482">
        <v>7</v>
      </c>
      <c r="B69" s="483" t="s">
        <v>133</v>
      </c>
      <c r="C69" s="488">
        <v>4865167</v>
      </c>
      <c r="D69" s="46" t="s">
        <v>12</v>
      </c>
      <c r="E69" s="47" t="s">
        <v>355</v>
      </c>
      <c r="F69" s="497">
        <v>-1000</v>
      </c>
      <c r="G69" s="442">
        <v>1655</v>
      </c>
      <c r="H69" s="443">
        <v>1655</v>
      </c>
      <c r="I69" s="520">
        <f t="shared" si="8"/>
        <v>0</v>
      </c>
      <c r="J69" s="520">
        <f t="shared" si="9"/>
        <v>0</v>
      </c>
      <c r="K69" s="520">
        <f t="shared" si="10"/>
        <v>0</v>
      </c>
      <c r="L69" s="442">
        <v>980809</v>
      </c>
      <c r="M69" s="443">
        <v>980809</v>
      </c>
      <c r="N69" s="520">
        <f t="shared" si="11"/>
        <v>0</v>
      </c>
      <c r="O69" s="520">
        <f t="shared" si="12"/>
        <v>0</v>
      </c>
      <c r="P69" s="520">
        <f t="shared" si="13"/>
        <v>0</v>
      </c>
      <c r="Q69" s="181"/>
    </row>
    <row r="70" spans="1:17" s="90" customFormat="1" ht="15">
      <c r="A70" s="576">
        <v>8</v>
      </c>
      <c r="B70" s="697" t="s">
        <v>134</v>
      </c>
      <c r="C70" s="698">
        <v>4864893</v>
      </c>
      <c r="D70" s="75" t="s">
        <v>12</v>
      </c>
      <c r="E70" s="76" t="s">
        <v>355</v>
      </c>
      <c r="F70" s="577">
        <v>-2000</v>
      </c>
      <c r="G70" s="442">
        <v>998631</v>
      </c>
      <c r="H70" s="443">
        <v>998631</v>
      </c>
      <c r="I70" s="520">
        <f>G70-H70</f>
        <v>0</v>
      </c>
      <c r="J70" s="520">
        <f t="shared" si="9"/>
        <v>0</v>
      </c>
      <c r="K70" s="520">
        <f t="shared" si="10"/>
        <v>0</v>
      </c>
      <c r="L70" s="442">
        <v>987511</v>
      </c>
      <c r="M70" s="443">
        <v>987392</v>
      </c>
      <c r="N70" s="520">
        <f>L70-M70</f>
        <v>119</v>
      </c>
      <c r="O70" s="520">
        <f t="shared" si="12"/>
        <v>-238000</v>
      </c>
      <c r="P70" s="520">
        <f t="shared" si="13"/>
        <v>-0.238</v>
      </c>
      <c r="Q70" s="578"/>
    </row>
    <row r="71" spans="1:17" ht="15.75" customHeight="1">
      <c r="A71" s="482">
        <v>9</v>
      </c>
      <c r="B71" s="483" t="s">
        <v>135</v>
      </c>
      <c r="C71" s="488">
        <v>4864918</v>
      </c>
      <c r="D71" s="46" t="s">
        <v>12</v>
      </c>
      <c r="E71" s="47" t="s">
        <v>355</v>
      </c>
      <c r="F71" s="497">
        <v>-1000</v>
      </c>
      <c r="G71" s="442">
        <v>998967</v>
      </c>
      <c r="H71" s="443">
        <v>998967</v>
      </c>
      <c r="I71" s="520">
        <f t="shared" si="8"/>
        <v>0</v>
      </c>
      <c r="J71" s="520">
        <f t="shared" si="9"/>
        <v>0</v>
      </c>
      <c r="K71" s="520">
        <f t="shared" si="10"/>
        <v>0</v>
      </c>
      <c r="L71" s="442">
        <v>967175</v>
      </c>
      <c r="M71" s="443">
        <v>968165</v>
      </c>
      <c r="N71" s="520">
        <f t="shared" si="11"/>
        <v>-990</v>
      </c>
      <c r="O71" s="520">
        <f t="shared" si="12"/>
        <v>990000</v>
      </c>
      <c r="P71" s="520">
        <f t="shared" si="13"/>
        <v>0.99</v>
      </c>
      <c r="Q71" s="722"/>
    </row>
    <row r="72" spans="1:17" ht="15.75" customHeight="1">
      <c r="A72" s="482"/>
      <c r="B72" s="485" t="s">
        <v>136</v>
      </c>
      <c r="C72" s="488"/>
      <c r="D72" s="46"/>
      <c r="E72" s="46"/>
      <c r="F72" s="497"/>
      <c r="G72" s="442"/>
      <c r="H72" s="443"/>
      <c r="I72" s="520"/>
      <c r="J72" s="520"/>
      <c r="K72" s="520"/>
      <c r="L72" s="442"/>
      <c r="M72" s="520"/>
      <c r="N72" s="520"/>
      <c r="O72" s="520"/>
      <c r="P72" s="520"/>
      <c r="Q72" s="181"/>
    </row>
    <row r="73" spans="1:17" ht="15.75" customHeight="1">
      <c r="A73" s="482">
        <v>10</v>
      </c>
      <c r="B73" s="483" t="s">
        <v>137</v>
      </c>
      <c r="C73" s="488">
        <v>4864916</v>
      </c>
      <c r="D73" s="46" t="s">
        <v>12</v>
      </c>
      <c r="E73" s="47" t="s">
        <v>355</v>
      </c>
      <c r="F73" s="497">
        <v>-1000</v>
      </c>
      <c r="G73" s="442">
        <v>9445</v>
      </c>
      <c r="H73" s="443">
        <v>9445</v>
      </c>
      <c r="I73" s="520">
        <f>G73-H73</f>
        <v>0</v>
      </c>
      <c r="J73" s="520">
        <f>$F73*I73</f>
        <v>0</v>
      </c>
      <c r="K73" s="520">
        <f>J73/1000000</f>
        <v>0</v>
      </c>
      <c r="L73" s="442">
        <v>940411</v>
      </c>
      <c r="M73" s="443">
        <v>946581</v>
      </c>
      <c r="N73" s="520">
        <f>L73-M73</f>
        <v>-6170</v>
      </c>
      <c r="O73" s="520">
        <f>$F73*N73</f>
        <v>6170000</v>
      </c>
      <c r="P73" s="522">
        <f>O73/1000000</f>
        <v>6.17</v>
      </c>
      <c r="Q73" s="181"/>
    </row>
    <row r="74" spans="1:17" ht="15.75" customHeight="1">
      <c r="A74" s="482">
        <v>11</v>
      </c>
      <c r="B74" s="483" t="s">
        <v>138</v>
      </c>
      <c r="C74" s="488">
        <v>4864917</v>
      </c>
      <c r="D74" s="46" t="s">
        <v>12</v>
      </c>
      <c r="E74" s="47" t="s">
        <v>355</v>
      </c>
      <c r="F74" s="497">
        <v>-1000</v>
      </c>
      <c r="G74" s="442">
        <v>962700</v>
      </c>
      <c r="H74" s="443">
        <v>962696</v>
      </c>
      <c r="I74" s="520">
        <f>G74-H74</f>
        <v>4</v>
      </c>
      <c r="J74" s="520">
        <f>$F74*I74</f>
        <v>-4000</v>
      </c>
      <c r="K74" s="520">
        <f>J74/1000000</f>
        <v>-0.004</v>
      </c>
      <c r="L74" s="442">
        <v>876348</v>
      </c>
      <c r="M74" s="443">
        <v>877670</v>
      </c>
      <c r="N74" s="520">
        <f>L74-M74</f>
        <v>-1322</v>
      </c>
      <c r="O74" s="520">
        <f>$F74*N74</f>
        <v>1322000</v>
      </c>
      <c r="P74" s="522">
        <f>O74/1000000</f>
        <v>1.322</v>
      </c>
      <c r="Q74" s="181"/>
    </row>
    <row r="75" spans="1:17" ht="15.75" customHeight="1">
      <c r="A75" s="482"/>
      <c r="B75" s="484" t="s">
        <v>139</v>
      </c>
      <c r="C75" s="488"/>
      <c r="D75" s="50"/>
      <c r="E75" s="50"/>
      <c r="F75" s="497"/>
      <c r="G75" s="442"/>
      <c r="H75" s="443"/>
      <c r="I75" s="520"/>
      <c r="J75" s="520"/>
      <c r="K75" s="520"/>
      <c r="L75" s="442"/>
      <c r="M75" s="520"/>
      <c r="N75" s="520"/>
      <c r="O75" s="520"/>
      <c r="P75" s="520"/>
      <c r="Q75" s="181"/>
    </row>
    <row r="76" spans="1:17" ht="19.5" customHeight="1">
      <c r="A76" s="482">
        <v>12</v>
      </c>
      <c r="B76" s="483" t="s">
        <v>140</v>
      </c>
      <c r="C76" s="488">
        <v>4865053</v>
      </c>
      <c r="D76" s="46" t="s">
        <v>12</v>
      </c>
      <c r="E76" s="47" t="s">
        <v>355</v>
      </c>
      <c r="F76" s="497">
        <v>-1000</v>
      </c>
      <c r="G76" s="442">
        <v>21683</v>
      </c>
      <c r="H76" s="443">
        <v>21668</v>
      </c>
      <c r="I76" s="520">
        <f>G76-H76</f>
        <v>15</v>
      </c>
      <c r="J76" s="520">
        <f>$F76*I76</f>
        <v>-15000</v>
      </c>
      <c r="K76" s="520">
        <f>J76/1000000</f>
        <v>-0.015</v>
      </c>
      <c r="L76" s="442">
        <v>31380</v>
      </c>
      <c r="M76" s="443">
        <v>31365</v>
      </c>
      <c r="N76" s="520">
        <f>L76-M76</f>
        <v>15</v>
      </c>
      <c r="O76" s="520">
        <f>$F76*N76</f>
        <v>-15000</v>
      </c>
      <c r="P76" s="520">
        <f>O76/1000000</f>
        <v>-0.015</v>
      </c>
      <c r="Q76" s="615"/>
    </row>
    <row r="77" spans="1:17" ht="19.5" customHeight="1">
      <c r="A77" s="482">
        <v>13</v>
      </c>
      <c r="B77" s="483" t="s">
        <v>141</v>
      </c>
      <c r="C77" s="488">
        <v>4864986</v>
      </c>
      <c r="D77" s="46" t="s">
        <v>12</v>
      </c>
      <c r="E77" s="47" t="s">
        <v>355</v>
      </c>
      <c r="F77" s="497">
        <v>-1000</v>
      </c>
      <c r="G77" s="442">
        <v>20364</v>
      </c>
      <c r="H77" s="443">
        <v>20360</v>
      </c>
      <c r="I77" s="443">
        <f>G77-H77</f>
        <v>4</v>
      </c>
      <c r="J77" s="443">
        <f>$F77*I77</f>
        <v>-4000</v>
      </c>
      <c r="K77" s="443">
        <f>J77/1000000</f>
        <v>-0.004</v>
      </c>
      <c r="L77" s="442">
        <v>40799</v>
      </c>
      <c r="M77" s="443">
        <v>40230</v>
      </c>
      <c r="N77" s="443">
        <f>L77-M77</f>
        <v>569</v>
      </c>
      <c r="O77" s="443">
        <f>$F77*N77</f>
        <v>-569000</v>
      </c>
      <c r="P77" s="443">
        <f>O77/1000000</f>
        <v>-0.569</v>
      </c>
      <c r="Q77" s="615"/>
    </row>
    <row r="78" spans="1:17" ht="14.25" customHeight="1">
      <c r="A78" s="482"/>
      <c r="B78" s="485" t="s">
        <v>146</v>
      </c>
      <c r="C78" s="488"/>
      <c r="D78" s="46"/>
      <c r="E78" s="46"/>
      <c r="F78" s="497"/>
      <c r="G78" s="521"/>
      <c r="H78" s="443"/>
      <c r="I78" s="443"/>
      <c r="J78" s="443"/>
      <c r="K78" s="443"/>
      <c r="L78" s="521"/>
      <c r="M78" s="443"/>
      <c r="N78" s="443"/>
      <c r="O78" s="443"/>
      <c r="P78" s="443"/>
      <c r="Q78" s="181"/>
    </row>
    <row r="79" spans="1:17" ht="15.75" thickBot="1">
      <c r="A79" s="486">
        <v>14</v>
      </c>
      <c r="B79" s="487" t="s">
        <v>147</v>
      </c>
      <c r="C79" s="489">
        <v>4865087</v>
      </c>
      <c r="D79" s="110" t="s">
        <v>12</v>
      </c>
      <c r="E79" s="53" t="s">
        <v>355</v>
      </c>
      <c r="F79" s="489">
        <v>100</v>
      </c>
      <c r="G79" s="758">
        <v>0</v>
      </c>
      <c r="H79" s="759">
        <v>0</v>
      </c>
      <c r="I79" s="759">
        <f>G79-H79</f>
        <v>0</v>
      </c>
      <c r="J79" s="759">
        <f>$F79*I79</f>
        <v>0</v>
      </c>
      <c r="K79" s="759">
        <f>J79/1000000</f>
        <v>0</v>
      </c>
      <c r="L79" s="758">
        <v>0</v>
      </c>
      <c r="M79" s="759">
        <v>0</v>
      </c>
      <c r="N79" s="759">
        <f>L79-M79</f>
        <v>0</v>
      </c>
      <c r="O79" s="759">
        <f>$F79*N79</f>
        <v>0</v>
      </c>
      <c r="P79" s="759">
        <f>O79/1000000</f>
        <v>0</v>
      </c>
      <c r="Q79" s="756"/>
    </row>
    <row r="80" spans="2:16" ht="18.75" thickTop="1">
      <c r="B80" s="380" t="s">
        <v>256</v>
      </c>
      <c r="F80" s="241"/>
      <c r="I80" s="18"/>
      <c r="J80" s="18"/>
      <c r="K80" s="479">
        <f>SUM(K62:K78)</f>
        <v>1.0360000000000003</v>
      </c>
      <c r="L80" s="19"/>
      <c r="N80" s="18"/>
      <c r="O80" s="18"/>
      <c r="P80" s="479">
        <f>SUM(P62:P78)</f>
        <v>10.832</v>
      </c>
    </row>
    <row r="81" spans="2:16" ht="18">
      <c r="B81" s="380"/>
      <c r="F81" s="241"/>
      <c r="I81" s="18"/>
      <c r="J81" s="18"/>
      <c r="K81" s="21"/>
      <c r="L81" s="19"/>
      <c r="N81" s="18"/>
      <c r="O81" s="18"/>
      <c r="P81" s="382"/>
    </row>
    <row r="82" spans="2:16" ht="18">
      <c r="B82" s="380" t="s">
        <v>149</v>
      </c>
      <c r="F82" s="241"/>
      <c r="I82" s="18"/>
      <c r="J82" s="18"/>
      <c r="K82" s="479">
        <f>SUM(K80:K81)</f>
        <v>1.0360000000000003</v>
      </c>
      <c r="L82" s="19"/>
      <c r="N82" s="18"/>
      <c r="O82" s="18"/>
      <c r="P82" s="479">
        <f>SUM(P80:P81)</f>
        <v>10.832</v>
      </c>
    </row>
    <row r="83" spans="6:16" ht="15">
      <c r="F83" s="241"/>
      <c r="I83" s="18"/>
      <c r="J83" s="18"/>
      <c r="K83" s="21"/>
      <c r="L83" s="19"/>
      <c r="N83" s="18"/>
      <c r="O83" s="18"/>
      <c r="P83" s="21"/>
    </row>
    <row r="84" spans="6:16" ht="15">
      <c r="F84" s="241"/>
      <c r="I84" s="18"/>
      <c r="J84" s="18"/>
      <c r="K84" s="21"/>
      <c r="L84" s="19"/>
      <c r="N84" s="18"/>
      <c r="O84" s="18"/>
      <c r="P84" s="21"/>
    </row>
    <row r="85" spans="6:18" ht="15">
      <c r="F85" s="241"/>
      <c r="I85" s="18"/>
      <c r="J85" s="18"/>
      <c r="K85" s="21"/>
      <c r="L85" s="19"/>
      <c r="N85" s="18"/>
      <c r="O85" s="18"/>
      <c r="P85" s="21"/>
      <c r="Q85" s="308" t="str">
        <f>NDPL!Q1</f>
        <v>MAY-2013</v>
      </c>
      <c r="R85" s="308"/>
    </row>
    <row r="86" spans="1:16" ht="18.75" thickBot="1">
      <c r="A86" s="399" t="s">
        <v>255</v>
      </c>
      <c r="F86" s="241"/>
      <c r="G86" s="7"/>
      <c r="H86" s="7"/>
      <c r="I86" s="56" t="s">
        <v>7</v>
      </c>
      <c r="J86" s="19"/>
      <c r="K86" s="19"/>
      <c r="L86" s="19"/>
      <c r="M86" s="19"/>
      <c r="N86" s="56" t="s">
        <v>408</v>
      </c>
      <c r="O86" s="19"/>
      <c r="P86" s="19"/>
    </row>
    <row r="87" spans="1:17" ht="39.75" thickBot="1" thickTop="1">
      <c r="A87" s="41" t="s">
        <v>8</v>
      </c>
      <c r="B87" s="38" t="s">
        <v>9</v>
      </c>
      <c r="C87" s="39" t="s">
        <v>1</v>
      </c>
      <c r="D87" s="39" t="s">
        <v>2</v>
      </c>
      <c r="E87" s="39" t="s">
        <v>3</v>
      </c>
      <c r="F87" s="39" t="s">
        <v>10</v>
      </c>
      <c r="G87" s="41" t="str">
        <f>NDPL!G5</f>
        <v>FINAL READING 01/06/2013</v>
      </c>
      <c r="H87" s="39" t="str">
        <f>NDPL!H5</f>
        <v>INTIAL READING 01/05/2013</v>
      </c>
      <c r="I87" s="39" t="s">
        <v>4</v>
      </c>
      <c r="J87" s="39" t="s">
        <v>5</v>
      </c>
      <c r="K87" s="39" t="s">
        <v>6</v>
      </c>
      <c r="L87" s="41" t="str">
        <f>NDPL!G5</f>
        <v>FINAL READING 01/06/2013</v>
      </c>
      <c r="M87" s="39" t="str">
        <f>NDPL!H5</f>
        <v>INTIAL READING 01/05/2013</v>
      </c>
      <c r="N87" s="39" t="s">
        <v>4</v>
      </c>
      <c r="O87" s="39" t="s">
        <v>5</v>
      </c>
      <c r="P87" s="39" t="s">
        <v>6</v>
      </c>
      <c r="Q87" s="40" t="s">
        <v>318</v>
      </c>
    </row>
    <row r="88" spans="1:16" ht="17.25" thickBot="1" thickTop="1">
      <c r="A88" s="6"/>
      <c r="B88" s="49"/>
      <c r="C88" s="4"/>
      <c r="D88" s="4"/>
      <c r="E88" s="4"/>
      <c r="F88" s="430"/>
      <c r="G88" s="4"/>
      <c r="H88" s="4"/>
      <c r="I88" s="4"/>
      <c r="J88" s="4"/>
      <c r="K88" s="4"/>
      <c r="L88" s="20"/>
      <c r="M88" s="4"/>
      <c r="N88" s="4"/>
      <c r="O88" s="4"/>
      <c r="P88" s="4"/>
    </row>
    <row r="89" spans="1:17" ht="15.75" customHeight="1" thickTop="1">
      <c r="A89" s="480"/>
      <c r="B89" s="491" t="s">
        <v>34</v>
      </c>
      <c r="C89" s="492"/>
      <c r="D89" s="102"/>
      <c r="E89" s="111"/>
      <c r="F89" s="431"/>
      <c r="G89" s="37"/>
      <c r="H89" s="25"/>
      <c r="I89" s="26"/>
      <c r="J89" s="26"/>
      <c r="K89" s="26"/>
      <c r="L89" s="24"/>
      <c r="M89" s="25"/>
      <c r="N89" s="26"/>
      <c r="O89" s="26"/>
      <c r="P89" s="26"/>
      <c r="Q89" s="180"/>
    </row>
    <row r="90" spans="1:17" ht="15.75" customHeight="1">
      <c r="A90" s="482">
        <v>1</v>
      </c>
      <c r="B90" s="483" t="s">
        <v>35</v>
      </c>
      <c r="C90" s="488">
        <v>4864889</v>
      </c>
      <c r="D90" s="46" t="s">
        <v>12</v>
      </c>
      <c r="E90" s="47" t="s">
        <v>355</v>
      </c>
      <c r="F90" s="497">
        <v>-1000</v>
      </c>
      <c r="G90" s="442">
        <v>992279</v>
      </c>
      <c r="H90" s="443">
        <v>992266</v>
      </c>
      <c r="I90" s="517">
        <f>G90-H90</f>
        <v>13</v>
      </c>
      <c r="J90" s="517">
        <f aca="true" t="shared" si="14" ref="J90:J101">$F90*I90</f>
        <v>-13000</v>
      </c>
      <c r="K90" s="517">
        <f aca="true" t="shared" si="15" ref="K90:K101">J90/1000000</f>
        <v>-0.013</v>
      </c>
      <c r="L90" s="442">
        <v>998330</v>
      </c>
      <c r="M90" s="443">
        <v>998292</v>
      </c>
      <c r="N90" s="443">
        <f>L90-M90</f>
        <v>38</v>
      </c>
      <c r="O90" s="443">
        <f aca="true" t="shared" si="16" ref="O90:O101">$F90*N90</f>
        <v>-38000</v>
      </c>
      <c r="P90" s="443">
        <f aca="true" t="shared" si="17" ref="P90:P101">O90/1000000</f>
        <v>-0.038</v>
      </c>
      <c r="Q90" s="181"/>
    </row>
    <row r="91" spans="1:17" ht="15.75" customHeight="1">
      <c r="A91" s="482">
        <v>2</v>
      </c>
      <c r="B91" s="483" t="s">
        <v>36</v>
      </c>
      <c r="C91" s="488">
        <v>5128405</v>
      </c>
      <c r="D91" s="46" t="s">
        <v>12</v>
      </c>
      <c r="E91" s="47" t="s">
        <v>355</v>
      </c>
      <c r="F91" s="497">
        <v>-500</v>
      </c>
      <c r="G91" s="442">
        <v>1052</v>
      </c>
      <c r="H91" s="443">
        <v>1052</v>
      </c>
      <c r="I91" s="351">
        <f aca="true" t="shared" si="18" ref="I91:I96">G91-H91</f>
        <v>0</v>
      </c>
      <c r="J91" s="351">
        <f t="shared" si="14"/>
        <v>0</v>
      </c>
      <c r="K91" s="351">
        <f t="shared" si="15"/>
        <v>0</v>
      </c>
      <c r="L91" s="442">
        <v>479</v>
      </c>
      <c r="M91" s="443">
        <v>194</v>
      </c>
      <c r="N91" s="443">
        <f aca="true" t="shared" si="19" ref="N91:N96">L91-M91</f>
        <v>285</v>
      </c>
      <c r="O91" s="443">
        <f t="shared" si="16"/>
        <v>-142500</v>
      </c>
      <c r="P91" s="443">
        <f t="shared" si="17"/>
        <v>-0.1425</v>
      </c>
      <c r="Q91" s="181"/>
    </row>
    <row r="92" spans="1:17" ht="15.75" customHeight="1">
      <c r="A92" s="482"/>
      <c r="B92" s="485" t="s">
        <v>386</v>
      </c>
      <c r="C92" s="488"/>
      <c r="D92" s="46"/>
      <c r="E92" s="47"/>
      <c r="F92" s="497"/>
      <c r="G92" s="523"/>
      <c r="H92" s="517"/>
      <c r="I92" s="517"/>
      <c r="J92" s="517"/>
      <c r="K92" s="517"/>
      <c r="L92" s="442"/>
      <c r="M92" s="443"/>
      <c r="N92" s="443"/>
      <c r="O92" s="443"/>
      <c r="P92" s="443"/>
      <c r="Q92" s="181"/>
    </row>
    <row r="93" spans="1:17" ht="15">
      <c r="A93" s="482">
        <v>3</v>
      </c>
      <c r="B93" s="426" t="s">
        <v>113</v>
      </c>
      <c r="C93" s="488">
        <v>4865136</v>
      </c>
      <c r="D93" s="50" t="s">
        <v>12</v>
      </c>
      <c r="E93" s="47" t="s">
        <v>355</v>
      </c>
      <c r="F93" s="497">
        <v>-200</v>
      </c>
      <c r="G93" s="442">
        <v>39502</v>
      </c>
      <c r="H93" s="443">
        <v>39463</v>
      </c>
      <c r="I93" s="517">
        <f>G93-H93</f>
        <v>39</v>
      </c>
      <c r="J93" s="517">
        <f t="shared" si="14"/>
        <v>-7800</v>
      </c>
      <c r="K93" s="517">
        <f t="shared" si="15"/>
        <v>-0.0078</v>
      </c>
      <c r="L93" s="442">
        <v>68632</v>
      </c>
      <c r="M93" s="443">
        <v>66544</v>
      </c>
      <c r="N93" s="443">
        <f>L93-M93</f>
        <v>2088</v>
      </c>
      <c r="O93" s="443">
        <f t="shared" si="16"/>
        <v>-417600</v>
      </c>
      <c r="P93" s="446">
        <f t="shared" si="17"/>
        <v>-0.4176</v>
      </c>
      <c r="Q93" s="581"/>
    </row>
    <row r="94" spans="1:17" ht="15.75" customHeight="1">
      <c r="A94" s="482">
        <v>4</v>
      </c>
      <c r="B94" s="483" t="s">
        <v>114</v>
      </c>
      <c r="C94" s="488">
        <v>4865137</v>
      </c>
      <c r="D94" s="46" t="s">
        <v>12</v>
      </c>
      <c r="E94" s="47" t="s">
        <v>355</v>
      </c>
      <c r="F94" s="497">
        <v>-100</v>
      </c>
      <c r="G94" s="442">
        <v>68568</v>
      </c>
      <c r="H94" s="443">
        <v>68470</v>
      </c>
      <c r="I94" s="517">
        <f t="shared" si="18"/>
        <v>98</v>
      </c>
      <c r="J94" s="517">
        <f t="shared" si="14"/>
        <v>-9800</v>
      </c>
      <c r="K94" s="517">
        <f t="shared" si="15"/>
        <v>-0.0098</v>
      </c>
      <c r="L94" s="442">
        <v>132572</v>
      </c>
      <c r="M94" s="443">
        <v>128291</v>
      </c>
      <c r="N94" s="443">
        <f t="shared" si="19"/>
        <v>4281</v>
      </c>
      <c r="O94" s="443">
        <f t="shared" si="16"/>
        <v>-428100</v>
      </c>
      <c r="P94" s="443">
        <f t="shared" si="17"/>
        <v>-0.4281</v>
      </c>
      <c r="Q94" s="181"/>
    </row>
    <row r="95" spans="1:17" ht="15">
      <c r="A95" s="482">
        <v>5</v>
      </c>
      <c r="B95" s="483" t="s">
        <v>115</v>
      </c>
      <c r="C95" s="488">
        <v>4865138</v>
      </c>
      <c r="D95" s="46" t="s">
        <v>12</v>
      </c>
      <c r="E95" s="47" t="s">
        <v>355</v>
      </c>
      <c r="F95" s="497">
        <v>-200</v>
      </c>
      <c r="G95" s="445">
        <v>984760</v>
      </c>
      <c r="H95" s="446">
        <v>984769</v>
      </c>
      <c r="I95" s="351">
        <f>G95-H95</f>
        <v>-9</v>
      </c>
      <c r="J95" s="351">
        <f t="shared" si="14"/>
        <v>1800</v>
      </c>
      <c r="K95" s="351">
        <f t="shared" si="15"/>
        <v>0.0018</v>
      </c>
      <c r="L95" s="445">
        <v>3407</v>
      </c>
      <c r="M95" s="446">
        <v>4028</v>
      </c>
      <c r="N95" s="446">
        <f>L95-M95</f>
        <v>-621</v>
      </c>
      <c r="O95" s="446">
        <f t="shared" si="16"/>
        <v>124200</v>
      </c>
      <c r="P95" s="446">
        <f t="shared" si="17"/>
        <v>0.1242</v>
      </c>
      <c r="Q95" s="704"/>
    </row>
    <row r="96" spans="1:17" ht="15">
      <c r="A96" s="482">
        <v>6</v>
      </c>
      <c r="B96" s="483" t="s">
        <v>116</v>
      </c>
      <c r="C96" s="488">
        <v>4865139</v>
      </c>
      <c r="D96" s="46" t="s">
        <v>12</v>
      </c>
      <c r="E96" s="47" t="s">
        <v>355</v>
      </c>
      <c r="F96" s="497">
        <v>-200</v>
      </c>
      <c r="G96" s="442">
        <v>63892</v>
      </c>
      <c r="H96" s="443">
        <v>63704</v>
      </c>
      <c r="I96" s="517">
        <f t="shared" si="18"/>
        <v>188</v>
      </c>
      <c r="J96" s="517">
        <f t="shared" si="14"/>
        <v>-37600</v>
      </c>
      <c r="K96" s="517">
        <f t="shared" si="15"/>
        <v>-0.0376</v>
      </c>
      <c r="L96" s="442">
        <v>85007</v>
      </c>
      <c r="M96" s="443">
        <v>83314</v>
      </c>
      <c r="N96" s="443">
        <f t="shared" si="19"/>
        <v>1693</v>
      </c>
      <c r="O96" s="443">
        <f t="shared" si="16"/>
        <v>-338600</v>
      </c>
      <c r="P96" s="443">
        <f t="shared" si="17"/>
        <v>-0.3386</v>
      </c>
      <c r="Q96" s="695"/>
    </row>
    <row r="97" spans="1:17" ht="15">
      <c r="A97" s="482">
        <v>7</v>
      </c>
      <c r="B97" s="483" t="s">
        <v>117</v>
      </c>
      <c r="C97" s="488">
        <v>4865050</v>
      </c>
      <c r="D97" s="46" t="s">
        <v>12</v>
      </c>
      <c r="E97" s="47" t="s">
        <v>355</v>
      </c>
      <c r="F97" s="497">
        <v>-800</v>
      </c>
      <c r="G97" s="445">
        <v>685</v>
      </c>
      <c r="H97" s="446">
        <v>515</v>
      </c>
      <c r="I97" s="351">
        <f>G97-H97</f>
        <v>170</v>
      </c>
      <c r="J97" s="351">
        <f t="shared" si="14"/>
        <v>-136000</v>
      </c>
      <c r="K97" s="351">
        <f t="shared" si="15"/>
        <v>-0.136</v>
      </c>
      <c r="L97" s="445">
        <v>321</v>
      </c>
      <c r="M97" s="446">
        <v>30</v>
      </c>
      <c r="N97" s="446">
        <f>L97-M97</f>
        <v>291</v>
      </c>
      <c r="O97" s="446">
        <f t="shared" si="16"/>
        <v>-232800</v>
      </c>
      <c r="P97" s="446">
        <f t="shared" si="17"/>
        <v>-0.2328</v>
      </c>
      <c r="Q97" s="615"/>
    </row>
    <row r="98" spans="1:17" ht="15.75" customHeight="1">
      <c r="A98" s="482">
        <v>8</v>
      </c>
      <c r="B98" s="483" t="s">
        <v>382</v>
      </c>
      <c r="C98" s="488">
        <v>4864949</v>
      </c>
      <c r="D98" s="46" t="s">
        <v>12</v>
      </c>
      <c r="E98" s="47" t="s">
        <v>355</v>
      </c>
      <c r="F98" s="497">
        <v>-2000</v>
      </c>
      <c r="G98" s="445">
        <v>13109</v>
      </c>
      <c r="H98" s="446">
        <v>13100</v>
      </c>
      <c r="I98" s="351">
        <f>G98-H98</f>
        <v>9</v>
      </c>
      <c r="J98" s="351">
        <f t="shared" si="14"/>
        <v>-18000</v>
      </c>
      <c r="K98" s="351">
        <f t="shared" si="15"/>
        <v>-0.018</v>
      </c>
      <c r="L98" s="445">
        <v>770</v>
      </c>
      <c r="M98" s="446">
        <v>490</v>
      </c>
      <c r="N98" s="446">
        <f>L98-M98</f>
        <v>280</v>
      </c>
      <c r="O98" s="446">
        <f t="shared" si="16"/>
        <v>-560000</v>
      </c>
      <c r="P98" s="446">
        <f t="shared" si="17"/>
        <v>-0.56</v>
      </c>
      <c r="Q98" s="581"/>
    </row>
    <row r="99" spans="1:17" ht="15.75" customHeight="1">
      <c r="A99" s="482">
        <v>9</v>
      </c>
      <c r="B99" s="483" t="s">
        <v>405</v>
      </c>
      <c r="C99" s="488">
        <v>5128434</v>
      </c>
      <c r="D99" s="46" t="s">
        <v>12</v>
      </c>
      <c r="E99" s="47" t="s">
        <v>355</v>
      </c>
      <c r="F99" s="497">
        <v>-800</v>
      </c>
      <c r="G99" s="442">
        <v>985966</v>
      </c>
      <c r="H99" s="443">
        <v>985974</v>
      </c>
      <c r="I99" s="517">
        <f>G99-H99</f>
        <v>-8</v>
      </c>
      <c r="J99" s="517">
        <f t="shared" si="14"/>
        <v>6400</v>
      </c>
      <c r="K99" s="517">
        <f t="shared" si="15"/>
        <v>0.0064</v>
      </c>
      <c r="L99" s="442">
        <v>995197</v>
      </c>
      <c r="M99" s="443">
        <v>996112</v>
      </c>
      <c r="N99" s="443">
        <f>L99-M99</f>
        <v>-915</v>
      </c>
      <c r="O99" s="443">
        <f t="shared" si="16"/>
        <v>732000</v>
      </c>
      <c r="P99" s="443">
        <f t="shared" si="17"/>
        <v>0.732</v>
      </c>
      <c r="Q99" s="181"/>
    </row>
    <row r="100" spans="1:17" ht="15.75" customHeight="1">
      <c r="A100" s="482">
        <v>10</v>
      </c>
      <c r="B100" s="483" t="s">
        <v>404</v>
      </c>
      <c r="C100" s="488">
        <v>5128430</v>
      </c>
      <c r="D100" s="46" t="s">
        <v>12</v>
      </c>
      <c r="E100" s="47" t="s">
        <v>355</v>
      </c>
      <c r="F100" s="497">
        <v>-800</v>
      </c>
      <c r="G100" s="442">
        <v>995857</v>
      </c>
      <c r="H100" s="443">
        <v>995859</v>
      </c>
      <c r="I100" s="517">
        <f>G100-H100</f>
        <v>-2</v>
      </c>
      <c r="J100" s="517">
        <f t="shared" si="14"/>
        <v>1600</v>
      </c>
      <c r="K100" s="517">
        <f t="shared" si="15"/>
        <v>0.0016</v>
      </c>
      <c r="L100" s="442">
        <v>998012</v>
      </c>
      <c r="M100" s="443">
        <v>998587</v>
      </c>
      <c r="N100" s="443">
        <f>L100-M100</f>
        <v>-575</v>
      </c>
      <c r="O100" s="443">
        <f t="shared" si="16"/>
        <v>460000</v>
      </c>
      <c r="P100" s="443">
        <f t="shared" si="17"/>
        <v>0.46</v>
      </c>
      <c r="Q100" s="181"/>
    </row>
    <row r="101" spans="1:17" ht="15.75" customHeight="1">
      <c r="A101" s="482">
        <v>11</v>
      </c>
      <c r="B101" s="483" t="s">
        <v>397</v>
      </c>
      <c r="C101" s="488">
        <v>5128445</v>
      </c>
      <c r="D101" s="197" t="s">
        <v>12</v>
      </c>
      <c r="E101" s="311" t="s">
        <v>355</v>
      </c>
      <c r="F101" s="497">
        <v>-800</v>
      </c>
      <c r="G101" s="442">
        <v>999516</v>
      </c>
      <c r="H101" s="443">
        <v>999520</v>
      </c>
      <c r="I101" s="517">
        <f>G101-H101</f>
        <v>-4</v>
      </c>
      <c r="J101" s="517">
        <f t="shared" si="14"/>
        <v>3200</v>
      </c>
      <c r="K101" s="517">
        <f t="shared" si="15"/>
        <v>0.0032</v>
      </c>
      <c r="L101" s="442">
        <v>998944</v>
      </c>
      <c r="M101" s="443">
        <v>999369</v>
      </c>
      <c r="N101" s="443">
        <f>L101-M101</f>
        <v>-425</v>
      </c>
      <c r="O101" s="443">
        <f t="shared" si="16"/>
        <v>340000</v>
      </c>
      <c r="P101" s="443">
        <f t="shared" si="17"/>
        <v>0.34</v>
      </c>
      <c r="Q101" s="582"/>
    </row>
    <row r="102" spans="1:17" ht="15.75" customHeight="1">
      <c r="A102" s="482"/>
      <c r="B102" s="484" t="s">
        <v>387</v>
      </c>
      <c r="C102" s="488"/>
      <c r="D102" s="50"/>
      <c r="E102" s="50"/>
      <c r="F102" s="497"/>
      <c r="G102" s="523"/>
      <c r="H102" s="517"/>
      <c r="I102" s="517"/>
      <c r="J102" s="517"/>
      <c r="K102" s="517"/>
      <c r="L102" s="442"/>
      <c r="M102" s="443"/>
      <c r="N102" s="443"/>
      <c r="O102" s="443"/>
      <c r="P102" s="443"/>
      <c r="Q102" s="181"/>
    </row>
    <row r="103" spans="1:17" ht="15.75" customHeight="1">
      <c r="A103" s="482">
        <v>12</v>
      </c>
      <c r="B103" s="483" t="s">
        <v>118</v>
      </c>
      <c r="C103" s="488">
        <v>4864951</v>
      </c>
      <c r="D103" s="46" t="s">
        <v>12</v>
      </c>
      <c r="E103" s="47" t="s">
        <v>355</v>
      </c>
      <c r="F103" s="497">
        <v>-1000</v>
      </c>
      <c r="G103" s="442">
        <v>996374</v>
      </c>
      <c r="H103" s="443">
        <v>996376</v>
      </c>
      <c r="I103" s="517">
        <f>G103-H103</f>
        <v>-2</v>
      </c>
      <c r="J103" s="517">
        <f aca="true" t="shared" si="20" ref="J103:J110">$F103*I103</f>
        <v>2000</v>
      </c>
      <c r="K103" s="517">
        <f aca="true" t="shared" si="21" ref="K103:K110">J103/1000000</f>
        <v>0.002</v>
      </c>
      <c r="L103" s="442">
        <v>37234</v>
      </c>
      <c r="M103" s="443">
        <v>37502</v>
      </c>
      <c r="N103" s="443">
        <f>L103-M103</f>
        <v>-268</v>
      </c>
      <c r="O103" s="443">
        <f aca="true" t="shared" si="22" ref="O103:O110">$F103*N103</f>
        <v>268000</v>
      </c>
      <c r="P103" s="443">
        <f aca="true" t="shared" si="23" ref="P103:P110">O103/1000000</f>
        <v>0.268</v>
      </c>
      <c r="Q103" s="181"/>
    </row>
    <row r="104" spans="1:17" ht="15.75" customHeight="1">
      <c r="A104" s="482">
        <v>13</v>
      </c>
      <c r="B104" s="483" t="s">
        <v>119</v>
      </c>
      <c r="C104" s="488">
        <v>4902501</v>
      </c>
      <c r="D104" s="46" t="s">
        <v>12</v>
      </c>
      <c r="E104" s="47" t="s">
        <v>355</v>
      </c>
      <c r="F104" s="497">
        <v>-1333.33</v>
      </c>
      <c r="G104" s="442">
        <v>995932</v>
      </c>
      <c r="H104" s="443">
        <v>995935</v>
      </c>
      <c r="I104" s="351">
        <f>G104-H104</f>
        <v>-3</v>
      </c>
      <c r="J104" s="351">
        <f t="shared" si="20"/>
        <v>3999.99</v>
      </c>
      <c r="K104" s="351">
        <f t="shared" si="21"/>
        <v>0.00399999</v>
      </c>
      <c r="L104" s="442">
        <v>999789</v>
      </c>
      <c r="M104" s="443">
        <v>999946</v>
      </c>
      <c r="N104" s="446">
        <f>L104-M104</f>
        <v>-157</v>
      </c>
      <c r="O104" s="443">
        <f t="shared" si="22"/>
        <v>209332.81</v>
      </c>
      <c r="P104" s="443">
        <f t="shared" si="23"/>
        <v>0.20933281</v>
      </c>
      <c r="Q104" s="181"/>
    </row>
    <row r="105" spans="1:17" ht="15.75" customHeight="1">
      <c r="A105" s="482"/>
      <c r="B105" s="483"/>
      <c r="C105" s="488"/>
      <c r="D105" s="46"/>
      <c r="E105" s="47"/>
      <c r="F105" s="497"/>
      <c r="G105" s="410"/>
      <c r="H105" s="409"/>
      <c r="I105" s="351"/>
      <c r="J105" s="351"/>
      <c r="K105" s="351"/>
      <c r="L105" s="416"/>
      <c r="M105" s="409"/>
      <c r="N105" s="446"/>
      <c r="O105" s="443"/>
      <c r="P105" s="443"/>
      <c r="Q105" s="181"/>
    </row>
    <row r="106" spans="1:17" ht="15.75" customHeight="1">
      <c r="A106" s="482"/>
      <c r="B106" s="485" t="s">
        <v>120</v>
      </c>
      <c r="C106" s="488"/>
      <c r="D106" s="46"/>
      <c r="E106" s="46"/>
      <c r="F106" s="497"/>
      <c r="G106" s="523"/>
      <c r="H106" s="517"/>
      <c r="I106" s="517"/>
      <c r="J106" s="517"/>
      <c r="K106" s="517"/>
      <c r="L106" s="442"/>
      <c r="M106" s="443"/>
      <c r="N106" s="443"/>
      <c r="O106" s="443"/>
      <c r="P106" s="443"/>
      <c r="Q106" s="181"/>
    </row>
    <row r="107" spans="1:17" ht="15.75" customHeight="1">
      <c r="A107" s="482">
        <v>14</v>
      </c>
      <c r="B107" s="426" t="s">
        <v>46</v>
      </c>
      <c r="C107" s="488">
        <v>4864843</v>
      </c>
      <c r="D107" s="50" t="s">
        <v>12</v>
      </c>
      <c r="E107" s="47" t="s">
        <v>355</v>
      </c>
      <c r="F107" s="497">
        <v>-1000</v>
      </c>
      <c r="G107" s="442">
        <v>1335</v>
      </c>
      <c r="H107" s="443">
        <v>1335</v>
      </c>
      <c r="I107" s="517">
        <f>G107-H107</f>
        <v>0</v>
      </c>
      <c r="J107" s="517">
        <f t="shared" si="20"/>
        <v>0</v>
      </c>
      <c r="K107" s="517">
        <f t="shared" si="21"/>
        <v>0</v>
      </c>
      <c r="L107" s="442">
        <v>19341</v>
      </c>
      <c r="M107" s="443">
        <v>18685</v>
      </c>
      <c r="N107" s="443">
        <f>L107-M107</f>
        <v>656</v>
      </c>
      <c r="O107" s="443">
        <f t="shared" si="22"/>
        <v>-656000</v>
      </c>
      <c r="P107" s="443">
        <f t="shared" si="23"/>
        <v>-0.656</v>
      </c>
      <c r="Q107" s="181"/>
    </row>
    <row r="108" spans="1:17" ht="15.75" customHeight="1">
      <c r="A108" s="482">
        <v>15</v>
      </c>
      <c r="B108" s="483" t="s">
        <v>47</v>
      </c>
      <c r="C108" s="488">
        <v>4864844</v>
      </c>
      <c r="D108" s="46" t="s">
        <v>12</v>
      </c>
      <c r="E108" s="47" t="s">
        <v>355</v>
      </c>
      <c r="F108" s="497">
        <v>-1000</v>
      </c>
      <c r="G108" s="442">
        <v>158</v>
      </c>
      <c r="H108" s="443">
        <v>158</v>
      </c>
      <c r="I108" s="517">
        <f>G108-H108</f>
        <v>0</v>
      </c>
      <c r="J108" s="517">
        <f t="shared" si="20"/>
        <v>0</v>
      </c>
      <c r="K108" s="517">
        <f t="shared" si="21"/>
        <v>0</v>
      </c>
      <c r="L108" s="442">
        <v>2565</v>
      </c>
      <c r="M108" s="443">
        <v>2818</v>
      </c>
      <c r="N108" s="443">
        <f>L108-M108</f>
        <v>-253</v>
      </c>
      <c r="O108" s="443">
        <f t="shared" si="22"/>
        <v>253000</v>
      </c>
      <c r="P108" s="443">
        <f t="shared" si="23"/>
        <v>0.253</v>
      </c>
      <c r="Q108" s="181"/>
    </row>
    <row r="109" spans="1:17" ht="15.75" customHeight="1">
      <c r="A109" s="482"/>
      <c r="B109" s="485" t="s">
        <v>48</v>
      </c>
      <c r="C109" s="488"/>
      <c r="D109" s="46"/>
      <c r="E109" s="46"/>
      <c r="F109" s="497"/>
      <c r="G109" s="523"/>
      <c r="H109" s="517"/>
      <c r="I109" s="517"/>
      <c r="J109" s="517"/>
      <c r="K109" s="517"/>
      <c r="L109" s="442"/>
      <c r="M109" s="443"/>
      <c r="N109" s="443"/>
      <c r="O109" s="443"/>
      <c r="P109" s="443"/>
      <c r="Q109" s="181"/>
    </row>
    <row r="110" spans="1:17" ht="15.75" customHeight="1">
      <c r="A110" s="482">
        <v>16</v>
      </c>
      <c r="B110" s="483" t="s">
        <v>85</v>
      </c>
      <c r="C110" s="488">
        <v>4865169</v>
      </c>
      <c r="D110" s="46" t="s">
        <v>12</v>
      </c>
      <c r="E110" s="47" t="s">
        <v>355</v>
      </c>
      <c r="F110" s="497">
        <v>-1000</v>
      </c>
      <c r="G110" s="442">
        <v>1281</v>
      </c>
      <c r="H110" s="443">
        <v>1282</v>
      </c>
      <c r="I110" s="517">
        <f>G110-H110</f>
        <v>-1</v>
      </c>
      <c r="J110" s="517">
        <f t="shared" si="20"/>
        <v>1000</v>
      </c>
      <c r="K110" s="517">
        <f t="shared" si="21"/>
        <v>0.001</v>
      </c>
      <c r="L110" s="442">
        <v>59855</v>
      </c>
      <c r="M110" s="443">
        <v>59776</v>
      </c>
      <c r="N110" s="443">
        <f>L110-M110</f>
        <v>79</v>
      </c>
      <c r="O110" s="443">
        <f t="shared" si="22"/>
        <v>-79000</v>
      </c>
      <c r="P110" s="443">
        <f t="shared" si="23"/>
        <v>-0.079</v>
      </c>
      <c r="Q110" s="181"/>
    </row>
    <row r="111" spans="1:17" ht="15.75" customHeight="1">
      <c r="A111" s="482"/>
      <c r="B111" s="484" t="s">
        <v>52</v>
      </c>
      <c r="C111" s="465"/>
      <c r="D111" s="50"/>
      <c r="E111" s="50"/>
      <c r="F111" s="497"/>
      <c r="G111" s="523"/>
      <c r="H111" s="524"/>
      <c r="I111" s="524"/>
      <c r="J111" s="524"/>
      <c r="K111" s="517"/>
      <c r="L111" s="445"/>
      <c r="M111" s="520"/>
      <c r="N111" s="520"/>
      <c r="O111" s="520"/>
      <c r="P111" s="443"/>
      <c r="Q111" s="226"/>
    </row>
    <row r="112" spans="1:17" ht="15.75" customHeight="1">
      <c r="A112" s="482"/>
      <c r="B112" s="484" t="s">
        <v>53</v>
      </c>
      <c r="C112" s="465"/>
      <c r="D112" s="50"/>
      <c r="E112" s="50"/>
      <c r="F112" s="497"/>
      <c r="G112" s="523"/>
      <c r="H112" s="524"/>
      <c r="I112" s="524"/>
      <c r="J112" s="524"/>
      <c r="K112" s="517"/>
      <c r="L112" s="445"/>
      <c r="M112" s="520"/>
      <c r="N112" s="520"/>
      <c r="O112" s="520"/>
      <c r="P112" s="443"/>
      <c r="Q112" s="226"/>
    </row>
    <row r="113" spans="1:17" ht="15.75" customHeight="1">
      <c r="A113" s="490"/>
      <c r="B113" s="493" t="s">
        <v>66</v>
      </c>
      <c r="C113" s="488"/>
      <c r="D113" s="50"/>
      <c r="E113" s="50"/>
      <c r="F113" s="497"/>
      <c r="G113" s="523"/>
      <c r="H113" s="517"/>
      <c r="I113" s="517"/>
      <c r="J113" s="517"/>
      <c r="K113" s="517"/>
      <c r="L113" s="445"/>
      <c r="M113" s="443"/>
      <c r="N113" s="443"/>
      <c r="O113" s="443"/>
      <c r="P113" s="443"/>
      <c r="Q113" s="226"/>
    </row>
    <row r="114" spans="1:17" ht="24" customHeight="1">
      <c r="A114" s="482">
        <v>17</v>
      </c>
      <c r="B114" s="494" t="s">
        <v>67</v>
      </c>
      <c r="C114" s="488">
        <v>4865091</v>
      </c>
      <c r="D114" s="46" t="s">
        <v>12</v>
      </c>
      <c r="E114" s="47" t="s">
        <v>355</v>
      </c>
      <c r="F114" s="497">
        <v>-500</v>
      </c>
      <c r="G114" s="442">
        <v>5308</v>
      </c>
      <c r="H114" s="443">
        <v>5308</v>
      </c>
      <c r="I114" s="517">
        <f>G114-H114</f>
        <v>0</v>
      </c>
      <c r="J114" s="517">
        <f>$F114*I114</f>
        <v>0</v>
      </c>
      <c r="K114" s="517">
        <f>J114/1000000</f>
        <v>0</v>
      </c>
      <c r="L114" s="442">
        <v>27017</v>
      </c>
      <c r="M114" s="443">
        <v>26345</v>
      </c>
      <c r="N114" s="443">
        <f>L114-M114</f>
        <v>672</v>
      </c>
      <c r="O114" s="443">
        <f>$F114*N114</f>
        <v>-336000</v>
      </c>
      <c r="P114" s="443">
        <f>O114/1000000</f>
        <v>-0.336</v>
      </c>
      <c r="Q114" s="581"/>
    </row>
    <row r="115" spans="1:17" ht="15.75" customHeight="1">
      <c r="A115" s="482">
        <v>18</v>
      </c>
      <c r="B115" s="494" t="s">
        <v>68</v>
      </c>
      <c r="C115" s="488">
        <v>4902530</v>
      </c>
      <c r="D115" s="46" t="s">
        <v>12</v>
      </c>
      <c r="E115" s="47" t="s">
        <v>355</v>
      </c>
      <c r="F115" s="497">
        <v>-500</v>
      </c>
      <c r="G115" s="442">
        <v>3469</v>
      </c>
      <c r="H115" s="443">
        <v>3469</v>
      </c>
      <c r="I115" s="517">
        <f aca="true" t="shared" si="24" ref="I115:I128">G115-H115</f>
        <v>0</v>
      </c>
      <c r="J115" s="517">
        <f aca="true" t="shared" si="25" ref="J115:J132">$F115*I115</f>
        <v>0</v>
      </c>
      <c r="K115" s="517">
        <f aca="true" t="shared" si="26" ref="K115:K132">J115/1000000</f>
        <v>0</v>
      </c>
      <c r="L115" s="442">
        <v>24565</v>
      </c>
      <c r="M115" s="443">
        <v>24143</v>
      </c>
      <c r="N115" s="443">
        <f aca="true" t="shared" si="27" ref="N115:N128">L115-M115</f>
        <v>422</v>
      </c>
      <c r="O115" s="443">
        <f aca="true" t="shared" si="28" ref="O115:O132">$F115*N115</f>
        <v>-211000</v>
      </c>
      <c r="P115" s="443">
        <f aca="true" t="shared" si="29" ref="P115:P132">O115/1000000</f>
        <v>-0.211</v>
      </c>
      <c r="Q115" s="181"/>
    </row>
    <row r="116" spans="1:17" ht="15.75" customHeight="1">
      <c r="A116" s="482">
        <v>19</v>
      </c>
      <c r="B116" s="494" t="s">
        <v>69</v>
      </c>
      <c r="C116" s="488">
        <v>4902531</v>
      </c>
      <c r="D116" s="46" t="s">
        <v>12</v>
      </c>
      <c r="E116" s="47" t="s">
        <v>355</v>
      </c>
      <c r="F116" s="497">
        <v>-500</v>
      </c>
      <c r="G116" s="442">
        <v>4389</v>
      </c>
      <c r="H116" s="443">
        <v>4336</v>
      </c>
      <c r="I116" s="517">
        <f t="shared" si="24"/>
        <v>53</v>
      </c>
      <c r="J116" s="517">
        <f t="shared" si="25"/>
        <v>-26500</v>
      </c>
      <c r="K116" s="517">
        <f t="shared" si="26"/>
        <v>-0.0265</v>
      </c>
      <c r="L116" s="442">
        <v>14135</v>
      </c>
      <c r="M116" s="443">
        <v>14087</v>
      </c>
      <c r="N116" s="443">
        <f t="shared" si="27"/>
        <v>48</v>
      </c>
      <c r="O116" s="443">
        <f t="shared" si="28"/>
        <v>-24000</v>
      </c>
      <c r="P116" s="443">
        <f t="shared" si="29"/>
        <v>-0.024</v>
      </c>
      <c r="Q116" s="181"/>
    </row>
    <row r="117" spans="1:17" ht="15.75" customHeight="1">
      <c r="A117" s="749">
        <v>20</v>
      </c>
      <c r="B117" s="768" t="s">
        <v>70</v>
      </c>
      <c r="C117" s="750">
        <v>4902532</v>
      </c>
      <c r="D117" s="789" t="s">
        <v>423</v>
      </c>
      <c r="E117" s="764"/>
      <c r="F117" s="762"/>
      <c r="G117" s="744"/>
      <c r="H117" s="745"/>
      <c r="I117" s="745"/>
      <c r="J117" s="745"/>
      <c r="K117" s="788">
        <f>-(0.046/31)*15</f>
        <v>-0.02225806451612903</v>
      </c>
      <c r="L117" s="804" t="s">
        <v>432</v>
      </c>
      <c r="M117" s="745"/>
      <c r="N117" s="745"/>
      <c r="O117" s="745"/>
      <c r="P117" s="788">
        <f>-(0.0005/31)*15</f>
        <v>-0.00024193548387096774</v>
      </c>
      <c r="Q117" s="181"/>
    </row>
    <row r="118" spans="1:17" ht="15.75" customHeight="1">
      <c r="A118" s="749">
        <v>20</v>
      </c>
      <c r="B118" s="768" t="s">
        <v>70</v>
      </c>
      <c r="C118" s="750">
        <v>4865072</v>
      </c>
      <c r="D118" s="751" t="s">
        <v>12</v>
      </c>
      <c r="E118" s="752" t="s">
        <v>355</v>
      </c>
      <c r="F118" s="770">
        <v>-666.666666666667</v>
      </c>
      <c r="G118" s="744">
        <v>0</v>
      </c>
      <c r="H118" s="745">
        <v>0</v>
      </c>
      <c r="I118" s="769">
        <f>G118-H118</f>
        <v>0</v>
      </c>
      <c r="J118" s="769">
        <f t="shared" si="25"/>
        <v>0</v>
      </c>
      <c r="K118" s="769">
        <f t="shared" si="26"/>
        <v>0</v>
      </c>
      <c r="L118" s="744">
        <v>108</v>
      </c>
      <c r="M118" s="745">
        <v>0</v>
      </c>
      <c r="N118" s="745">
        <f>L118-M118</f>
        <v>108</v>
      </c>
      <c r="O118" s="745">
        <f t="shared" si="28"/>
        <v>-72000.00000000003</v>
      </c>
      <c r="P118" s="745">
        <f t="shared" si="29"/>
        <v>-0.07200000000000002</v>
      </c>
      <c r="Q118" s="767" t="s">
        <v>418</v>
      </c>
    </row>
    <row r="119" spans="1:17" ht="15.75" customHeight="1">
      <c r="A119" s="482"/>
      <c r="B119" s="493" t="s">
        <v>34</v>
      </c>
      <c r="C119" s="488"/>
      <c r="D119" s="50"/>
      <c r="E119" s="50"/>
      <c r="F119" s="497"/>
      <c r="G119" s="523"/>
      <c r="H119" s="517"/>
      <c r="I119" s="517"/>
      <c r="J119" s="517"/>
      <c r="K119" s="517"/>
      <c r="L119" s="442"/>
      <c r="M119" s="443"/>
      <c r="N119" s="443"/>
      <c r="O119" s="443"/>
      <c r="P119" s="443"/>
      <c r="Q119" s="181"/>
    </row>
    <row r="120" spans="1:17" ht="15.75" customHeight="1">
      <c r="A120" s="482">
        <v>21</v>
      </c>
      <c r="B120" s="495" t="s">
        <v>71</v>
      </c>
      <c r="C120" s="496">
        <v>4864807</v>
      </c>
      <c r="D120" s="46" t="s">
        <v>12</v>
      </c>
      <c r="E120" s="47" t="s">
        <v>355</v>
      </c>
      <c r="F120" s="497">
        <v>-100</v>
      </c>
      <c r="G120" s="442">
        <v>127983</v>
      </c>
      <c r="H120" s="443">
        <v>127875</v>
      </c>
      <c r="I120" s="517">
        <f t="shared" si="24"/>
        <v>108</v>
      </c>
      <c r="J120" s="517">
        <f t="shared" si="25"/>
        <v>-10800</v>
      </c>
      <c r="K120" s="517">
        <f t="shared" si="26"/>
        <v>-0.0108</v>
      </c>
      <c r="L120" s="442">
        <v>28374</v>
      </c>
      <c r="M120" s="443">
        <v>28987</v>
      </c>
      <c r="N120" s="443">
        <f t="shared" si="27"/>
        <v>-613</v>
      </c>
      <c r="O120" s="443">
        <f t="shared" si="28"/>
        <v>61300</v>
      </c>
      <c r="P120" s="443">
        <f t="shared" si="29"/>
        <v>0.0613</v>
      </c>
      <c r="Q120" s="181"/>
    </row>
    <row r="121" spans="1:17" ht="15.75" customHeight="1">
      <c r="A121" s="482">
        <v>22</v>
      </c>
      <c r="B121" s="495" t="s">
        <v>145</v>
      </c>
      <c r="C121" s="496">
        <v>4865086</v>
      </c>
      <c r="D121" s="46" t="s">
        <v>12</v>
      </c>
      <c r="E121" s="47" t="s">
        <v>355</v>
      </c>
      <c r="F121" s="497">
        <v>-100</v>
      </c>
      <c r="G121" s="442">
        <v>19547</v>
      </c>
      <c r="H121" s="443">
        <v>19547</v>
      </c>
      <c r="I121" s="517">
        <f t="shared" si="24"/>
        <v>0</v>
      </c>
      <c r="J121" s="517">
        <f t="shared" si="25"/>
        <v>0</v>
      </c>
      <c r="K121" s="517">
        <f t="shared" si="26"/>
        <v>0</v>
      </c>
      <c r="L121" s="442">
        <v>38992</v>
      </c>
      <c r="M121" s="443">
        <v>38658</v>
      </c>
      <c r="N121" s="443">
        <f t="shared" si="27"/>
        <v>334</v>
      </c>
      <c r="O121" s="443">
        <f t="shared" si="28"/>
        <v>-33400</v>
      </c>
      <c r="P121" s="443">
        <f t="shared" si="29"/>
        <v>-0.0334</v>
      </c>
      <c r="Q121" s="181"/>
    </row>
    <row r="122" spans="1:17" ht="15.75" customHeight="1">
      <c r="A122" s="482"/>
      <c r="B122" s="485" t="s">
        <v>72</v>
      </c>
      <c r="C122" s="488"/>
      <c r="D122" s="46"/>
      <c r="E122" s="46"/>
      <c r="F122" s="497"/>
      <c r="G122" s="523"/>
      <c r="H122" s="517"/>
      <c r="I122" s="517"/>
      <c r="J122" s="517"/>
      <c r="K122" s="517"/>
      <c r="L122" s="442"/>
      <c r="M122" s="443"/>
      <c r="N122" s="443"/>
      <c r="O122" s="443"/>
      <c r="P122" s="443"/>
      <c r="Q122" s="181"/>
    </row>
    <row r="123" spans="1:17" ht="15.75" customHeight="1">
      <c r="A123" s="482">
        <v>23</v>
      </c>
      <c r="B123" s="483" t="s">
        <v>65</v>
      </c>
      <c r="C123" s="488">
        <v>4902535</v>
      </c>
      <c r="D123" s="46" t="s">
        <v>12</v>
      </c>
      <c r="E123" s="47" t="s">
        <v>355</v>
      </c>
      <c r="F123" s="497">
        <v>-100</v>
      </c>
      <c r="G123" s="442">
        <v>996225</v>
      </c>
      <c r="H123" s="443">
        <v>996414</v>
      </c>
      <c r="I123" s="517">
        <f t="shared" si="24"/>
        <v>-189</v>
      </c>
      <c r="J123" s="517">
        <f t="shared" si="25"/>
        <v>18900</v>
      </c>
      <c r="K123" s="517">
        <f t="shared" si="26"/>
        <v>0.0189</v>
      </c>
      <c r="L123" s="442">
        <v>5939</v>
      </c>
      <c r="M123" s="443">
        <v>5951</v>
      </c>
      <c r="N123" s="443">
        <f t="shared" si="27"/>
        <v>-12</v>
      </c>
      <c r="O123" s="443">
        <f t="shared" si="28"/>
        <v>1200</v>
      </c>
      <c r="P123" s="443">
        <f t="shared" si="29"/>
        <v>0.0012</v>
      </c>
      <c r="Q123" s="181"/>
    </row>
    <row r="124" spans="1:17" ht="15.75" customHeight="1">
      <c r="A124" s="482">
        <v>24</v>
      </c>
      <c r="B124" s="483" t="s">
        <v>73</v>
      </c>
      <c r="C124" s="488">
        <v>4902536</v>
      </c>
      <c r="D124" s="46" t="s">
        <v>12</v>
      </c>
      <c r="E124" s="47" t="s">
        <v>355</v>
      </c>
      <c r="F124" s="497">
        <v>-100</v>
      </c>
      <c r="G124" s="442">
        <v>8171</v>
      </c>
      <c r="H124" s="443">
        <v>8178</v>
      </c>
      <c r="I124" s="517">
        <f t="shared" si="24"/>
        <v>-7</v>
      </c>
      <c r="J124" s="517">
        <f t="shared" si="25"/>
        <v>700</v>
      </c>
      <c r="K124" s="517">
        <f t="shared" si="26"/>
        <v>0.0007</v>
      </c>
      <c r="L124" s="442">
        <v>14943</v>
      </c>
      <c r="M124" s="443">
        <v>14941</v>
      </c>
      <c r="N124" s="443">
        <f t="shared" si="27"/>
        <v>2</v>
      </c>
      <c r="O124" s="443">
        <f t="shared" si="28"/>
        <v>-200</v>
      </c>
      <c r="P124" s="443">
        <f t="shared" si="29"/>
        <v>-0.0002</v>
      </c>
      <c r="Q124" s="181"/>
    </row>
    <row r="125" spans="1:17" ht="15.75" customHeight="1">
      <c r="A125" s="482">
        <v>25</v>
      </c>
      <c r="B125" s="483" t="s">
        <v>86</v>
      </c>
      <c r="C125" s="488">
        <v>4902537</v>
      </c>
      <c r="D125" s="46" t="s">
        <v>12</v>
      </c>
      <c r="E125" s="47" t="s">
        <v>355</v>
      </c>
      <c r="F125" s="497">
        <v>-100</v>
      </c>
      <c r="G125" s="442">
        <v>20351</v>
      </c>
      <c r="H125" s="443">
        <v>19646</v>
      </c>
      <c r="I125" s="517">
        <f t="shared" si="24"/>
        <v>705</v>
      </c>
      <c r="J125" s="517">
        <f t="shared" si="25"/>
        <v>-70500</v>
      </c>
      <c r="K125" s="517">
        <f t="shared" si="26"/>
        <v>-0.0705</v>
      </c>
      <c r="L125" s="442">
        <v>50956</v>
      </c>
      <c r="M125" s="443">
        <v>50681</v>
      </c>
      <c r="N125" s="443">
        <f t="shared" si="27"/>
        <v>275</v>
      </c>
      <c r="O125" s="443">
        <f t="shared" si="28"/>
        <v>-27500</v>
      </c>
      <c r="P125" s="443">
        <f t="shared" si="29"/>
        <v>-0.0275</v>
      </c>
      <c r="Q125" s="181"/>
    </row>
    <row r="126" spans="1:17" ht="15.75" customHeight="1">
      <c r="A126" s="482">
        <v>26</v>
      </c>
      <c r="B126" s="483" t="s">
        <v>74</v>
      </c>
      <c r="C126" s="488">
        <v>4902579</v>
      </c>
      <c r="D126" s="46" t="s">
        <v>12</v>
      </c>
      <c r="E126" s="47" t="s">
        <v>355</v>
      </c>
      <c r="F126" s="497">
        <v>-100</v>
      </c>
      <c r="G126" s="445">
        <v>2451</v>
      </c>
      <c r="H126" s="446">
        <v>2484</v>
      </c>
      <c r="I126" s="351">
        <f>G126-H126</f>
        <v>-33</v>
      </c>
      <c r="J126" s="351">
        <f t="shared" si="25"/>
        <v>3300</v>
      </c>
      <c r="K126" s="351">
        <f t="shared" si="26"/>
        <v>0.0033</v>
      </c>
      <c r="L126" s="445">
        <v>999982</v>
      </c>
      <c r="M126" s="446">
        <v>999986</v>
      </c>
      <c r="N126" s="446">
        <f>L126-M126</f>
        <v>-4</v>
      </c>
      <c r="O126" s="446">
        <f t="shared" si="28"/>
        <v>400</v>
      </c>
      <c r="P126" s="446">
        <f t="shared" si="29"/>
        <v>0.0004</v>
      </c>
      <c r="Q126" s="722"/>
    </row>
    <row r="127" spans="1:17" ht="15.75" customHeight="1">
      <c r="A127" s="482">
        <v>27</v>
      </c>
      <c r="B127" s="483" t="s">
        <v>75</v>
      </c>
      <c r="C127" s="488">
        <v>4902539</v>
      </c>
      <c r="D127" s="46" t="s">
        <v>12</v>
      </c>
      <c r="E127" s="47" t="s">
        <v>355</v>
      </c>
      <c r="F127" s="497">
        <v>-100</v>
      </c>
      <c r="G127" s="442">
        <v>999000</v>
      </c>
      <c r="H127" s="443">
        <v>999020</v>
      </c>
      <c r="I127" s="517">
        <f t="shared" si="24"/>
        <v>-20</v>
      </c>
      <c r="J127" s="517">
        <f t="shared" si="25"/>
        <v>2000</v>
      </c>
      <c r="K127" s="517">
        <f t="shared" si="26"/>
        <v>0.002</v>
      </c>
      <c r="L127" s="442">
        <v>198</v>
      </c>
      <c r="M127" s="443">
        <v>203</v>
      </c>
      <c r="N127" s="443">
        <f t="shared" si="27"/>
        <v>-5</v>
      </c>
      <c r="O127" s="443">
        <f t="shared" si="28"/>
        <v>500</v>
      </c>
      <c r="P127" s="443">
        <f t="shared" si="29"/>
        <v>0.0005</v>
      </c>
      <c r="Q127" s="181"/>
    </row>
    <row r="128" spans="1:17" ht="15.75" customHeight="1">
      <c r="A128" s="482">
        <v>28</v>
      </c>
      <c r="B128" s="483" t="s">
        <v>61</v>
      </c>
      <c r="C128" s="488">
        <v>4902540</v>
      </c>
      <c r="D128" s="46" t="s">
        <v>12</v>
      </c>
      <c r="E128" s="47" t="s">
        <v>355</v>
      </c>
      <c r="F128" s="497">
        <v>-100</v>
      </c>
      <c r="G128" s="442">
        <v>15</v>
      </c>
      <c r="H128" s="443">
        <v>15</v>
      </c>
      <c r="I128" s="517">
        <f t="shared" si="24"/>
        <v>0</v>
      </c>
      <c r="J128" s="517">
        <f t="shared" si="25"/>
        <v>0</v>
      </c>
      <c r="K128" s="517">
        <f t="shared" si="26"/>
        <v>0</v>
      </c>
      <c r="L128" s="442">
        <v>13398</v>
      </c>
      <c r="M128" s="443">
        <v>13398</v>
      </c>
      <c r="N128" s="443">
        <f t="shared" si="27"/>
        <v>0</v>
      </c>
      <c r="O128" s="443">
        <f t="shared" si="28"/>
        <v>0</v>
      </c>
      <c r="P128" s="443">
        <f t="shared" si="29"/>
        <v>0</v>
      </c>
      <c r="Q128" s="181"/>
    </row>
    <row r="129" spans="1:17" ht="15.75" customHeight="1">
      <c r="A129" s="482"/>
      <c r="B129" s="485" t="s">
        <v>76</v>
      </c>
      <c r="C129" s="488"/>
      <c r="D129" s="46"/>
      <c r="E129" s="46"/>
      <c r="F129" s="497"/>
      <c r="G129" s="523"/>
      <c r="H129" s="517"/>
      <c r="I129" s="517"/>
      <c r="J129" s="517"/>
      <c r="K129" s="517"/>
      <c r="L129" s="442"/>
      <c r="M129" s="443"/>
      <c r="N129" s="443"/>
      <c r="O129" s="443"/>
      <c r="P129" s="443"/>
      <c r="Q129" s="181"/>
    </row>
    <row r="130" spans="1:17" ht="15.75" customHeight="1">
      <c r="A130" s="482">
        <v>29</v>
      </c>
      <c r="B130" s="483" t="s">
        <v>77</v>
      </c>
      <c r="C130" s="488">
        <v>4902541</v>
      </c>
      <c r="D130" s="46" t="s">
        <v>12</v>
      </c>
      <c r="E130" s="47" t="s">
        <v>355</v>
      </c>
      <c r="F130" s="497">
        <v>-100</v>
      </c>
      <c r="G130" s="442">
        <v>8505</v>
      </c>
      <c r="H130" s="443">
        <v>8463</v>
      </c>
      <c r="I130" s="517">
        <f>G130-H130</f>
        <v>42</v>
      </c>
      <c r="J130" s="517">
        <f t="shared" si="25"/>
        <v>-4200</v>
      </c>
      <c r="K130" s="517">
        <f t="shared" si="26"/>
        <v>-0.0042</v>
      </c>
      <c r="L130" s="442">
        <v>71405</v>
      </c>
      <c r="M130" s="443">
        <v>70545</v>
      </c>
      <c r="N130" s="443">
        <f>L130-M130</f>
        <v>860</v>
      </c>
      <c r="O130" s="443">
        <f t="shared" si="28"/>
        <v>-86000</v>
      </c>
      <c r="P130" s="443">
        <f t="shared" si="29"/>
        <v>-0.086</v>
      </c>
      <c r="Q130" s="181"/>
    </row>
    <row r="131" spans="1:17" ht="15.75" customHeight="1">
      <c r="A131" s="482">
        <v>30</v>
      </c>
      <c r="B131" s="483" t="s">
        <v>78</v>
      </c>
      <c r="C131" s="488">
        <v>4902542</v>
      </c>
      <c r="D131" s="46" t="s">
        <v>12</v>
      </c>
      <c r="E131" s="47" t="s">
        <v>355</v>
      </c>
      <c r="F131" s="497">
        <v>-100</v>
      </c>
      <c r="G131" s="442">
        <v>7584</v>
      </c>
      <c r="H131" s="443">
        <v>7552</v>
      </c>
      <c r="I131" s="517">
        <f>G131-H131</f>
        <v>32</v>
      </c>
      <c r="J131" s="517">
        <f t="shared" si="25"/>
        <v>-3200</v>
      </c>
      <c r="K131" s="517">
        <f t="shared" si="26"/>
        <v>-0.0032</v>
      </c>
      <c r="L131" s="442">
        <v>61582</v>
      </c>
      <c r="M131" s="443">
        <v>60890</v>
      </c>
      <c r="N131" s="443">
        <f>L131-M131</f>
        <v>692</v>
      </c>
      <c r="O131" s="443">
        <f t="shared" si="28"/>
        <v>-69200</v>
      </c>
      <c r="P131" s="443">
        <f t="shared" si="29"/>
        <v>-0.0692</v>
      </c>
      <c r="Q131" s="181"/>
    </row>
    <row r="132" spans="1:17" ht="15.75" customHeight="1">
      <c r="A132" s="482">
        <v>31</v>
      </c>
      <c r="B132" s="483" t="s">
        <v>79</v>
      </c>
      <c r="C132" s="488">
        <v>4902543</v>
      </c>
      <c r="D132" s="46" t="s">
        <v>12</v>
      </c>
      <c r="E132" s="47" t="s">
        <v>355</v>
      </c>
      <c r="F132" s="497">
        <v>-100</v>
      </c>
      <c r="G132" s="442">
        <v>8844</v>
      </c>
      <c r="H132" s="443">
        <v>8808</v>
      </c>
      <c r="I132" s="517">
        <f>G132-H132</f>
        <v>36</v>
      </c>
      <c r="J132" s="517">
        <f t="shared" si="25"/>
        <v>-3600</v>
      </c>
      <c r="K132" s="517">
        <f t="shared" si="26"/>
        <v>-0.0036</v>
      </c>
      <c r="L132" s="442">
        <v>88927</v>
      </c>
      <c r="M132" s="443">
        <v>87972</v>
      </c>
      <c r="N132" s="443">
        <f>L132-M132</f>
        <v>955</v>
      </c>
      <c r="O132" s="443">
        <f t="shared" si="28"/>
        <v>-95500</v>
      </c>
      <c r="P132" s="443">
        <f t="shared" si="29"/>
        <v>-0.0955</v>
      </c>
      <c r="Q132" s="181"/>
    </row>
    <row r="133" spans="1:17" ht="15.75" customHeight="1" thickBot="1">
      <c r="A133" s="486"/>
      <c r="B133" s="487"/>
      <c r="C133" s="489"/>
      <c r="D133" s="110"/>
      <c r="E133" s="53"/>
      <c r="F133" s="432"/>
      <c r="G133" s="36"/>
      <c r="H133" s="30"/>
      <c r="I133" s="31"/>
      <c r="J133" s="31"/>
      <c r="K133" s="32"/>
      <c r="L133" s="473"/>
      <c r="M133" s="31"/>
      <c r="N133" s="31"/>
      <c r="O133" s="31"/>
      <c r="P133" s="32"/>
      <c r="Q133" s="182"/>
    </row>
    <row r="134" ht="13.5" thickTop="1"/>
    <row r="135" spans="4:16" ht="16.5">
      <c r="D135" s="22"/>
      <c r="K135" s="609">
        <f>SUM(K90:K133)</f>
        <v>-0.31835807451612896</v>
      </c>
      <c r="L135" s="61"/>
      <c r="M135" s="61"/>
      <c r="N135" s="61"/>
      <c r="O135" s="61"/>
      <c r="P135" s="525">
        <f>SUM(P90:P133)</f>
        <v>-1.3977091254838716</v>
      </c>
    </row>
    <row r="136" spans="11:16" ht="14.25">
      <c r="K136" s="61"/>
      <c r="L136" s="61"/>
      <c r="M136" s="61"/>
      <c r="N136" s="61"/>
      <c r="O136" s="61"/>
      <c r="P136" s="61"/>
    </row>
    <row r="137" spans="11:16" ht="14.25">
      <c r="K137" s="61"/>
      <c r="L137" s="61"/>
      <c r="M137" s="61"/>
      <c r="N137" s="61"/>
      <c r="O137" s="61"/>
      <c r="P137" s="61"/>
    </row>
    <row r="138" spans="17:18" ht="12.75">
      <c r="Q138" s="542" t="str">
        <f>NDPL!Q1</f>
        <v>MAY-2013</v>
      </c>
      <c r="R138" s="308"/>
    </row>
    <row r="139" ht="13.5" thickBot="1"/>
    <row r="140" spans="1:17" ht="44.25" customHeight="1">
      <c r="A140" s="435"/>
      <c r="B140" s="433" t="s">
        <v>150</v>
      </c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8"/>
    </row>
    <row r="141" spans="1:17" ht="19.5" customHeight="1">
      <c r="A141" s="276"/>
      <c r="B141" s="357" t="s">
        <v>151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59"/>
    </row>
    <row r="142" spans="1:17" ht="19.5" customHeight="1">
      <c r="A142" s="276"/>
      <c r="B142" s="352" t="s">
        <v>257</v>
      </c>
      <c r="C142" s="19"/>
      <c r="D142" s="19"/>
      <c r="E142" s="19"/>
      <c r="F142" s="19"/>
      <c r="G142" s="19"/>
      <c r="H142" s="19"/>
      <c r="I142" s="19"/>
      <c r="J142" s="19"/>
      <c r="K142" s="245">
        <f>K53</f>
        <v>0.5099</v>
      </c>
      <c r="L142" s="245"/>
      <c r="M142" s="245"/>
      <c r="N142" s="245"/>
      <c r="O142" s="245"/>
      <c r="P142" s="245">
        <f>P53</f>
        <v>1.8629999999999989</v>
      </c>
      <c r="Q142" s="59"/>
    </row>
    <row r="143" spans="1:17" ht="19.5" customHeight="1">
      <c r="A143" s="276"/>
      <c r="B143" s="352" t="s">
        <v>258</v>
      </c>
      <c r="C143" s="19"/>
      <c r="D143" s="19"/>
      <c r="E143" s="19"/>
      <c r="F143" s="19"/>
      <c r="G143" s="19"/>
      <c r="H143" s="19"/>
      <c r="I143" s="19"/>
      <c r="J143" s="19"/>
      <c r="K143" s="610">
        <f>K135</f>
        <v>-0.31835807451612896</v>
      </c>
      <c r="L143" s="245"/>
      <c r="M143" s="245"/>
      <c r="N143" s="245"/>
      <c r="O143" s="245"/>
      <c r="P143" s="245">
        <f>P135</f>
        <v>-1.3977091254838716</v>
      </c>
      <c r="Q143" s="59"/>
    </row>
    <row r="144" spans="1:17" ht="19.5" customHeight="1">
      <c r="A144" s="276"/>
      <c r="B144" s="352" t="s">
        <v>152</v>
      </c>
      <c r="C144" s="19"/>
      <c r="D144" s="19"/>
      <c r="E144" s="19"/>
      <c r="F144" s="19"/>
      <c r="G144" s="19"/>
      <c r="H144" s="19"/>
      <c r="I144" s="19"/>
      <c r="J144" s="19"/>
      <c r="K144" s="610">
        <f>'ROHTAK ROAD'!K45</f>
        <v>-1.0227</v>
      </c>
      <c r="L144" s="245"/>
      <c r="M144" s="245"/>
      <c r="N144" s="245"/>
      <c r="O144" s="245"/>
      <c r="P144" s="610">
        <f>'ROHTAK ROAD'!P45</f>
        <v>-0.0005</v>
      </c>
      <c r="Q144" s="59"/>
    </row>
    <row r="145" spans="1:17" ht="19.5" customHeight="1">
      <c r="A145" s="276"/>
      <c r="B145" s="352" t="s">
        <v>153</v>
      </c>
      <c r="C145" s="19"/>
      <c r="D145" s="19"/>
      <c r="E145" s="19"/>
      <c r="F145" s="19"/>
      <c r="G145" s="19"/>
      <c r="H145" s="19"/>
      <c r="I145" s="19"/>
      <c r="J145" s="19"/>
      <c r="K145" s="610">
        <f>SUM(K142:K144)</f>
        <v>-0.8311580745161289</v>
      </c>
      <c r="L145" s="245"/>
      <c r="M145" s="245"/>
      <c r="N145" s="245"/>
      <c r="O145" s="245"/>
      <c r="P145" s="610">
        <f>SUM(P142:P144)</f>
        <v>0.4647908745161273</v>
      </c>
      <c r="Q145" s="59"/>
    </row>
    <row r="146" spans="1:17" ht="19.5" customHeight="1">
      <c r="A146" s="276"/>
      <c r="B146" s="357" t="s">
        <v>154</v>
      </c>
      <c r="C146" s="19"/>
      <c r="D146" s="19"/>
      <c r="E146" s="19"/>
      <c r="F146" s="19"/>
      <c r="G146" s="19"/>
      <c r="H146" s="19"/>
      <c r="I146" s="19"/>
      <c r="J146" s="19"/>
      <c r="K146" s="245"/>
      <c r="L146" s="245"/>
      <c r="M146" s="245"/>
      <c r="N146" s="245"/>
      <c r="O146" s="245"/>
      <c r="P146" s="245"/>
      <c r="Q146" s="59"/>
    </row>
    <row r="147" spans="1:17" ht="19.5" customHeight="1">
      <c r="A147" s="276"/>
      <c r="B147" s="352" t="s">
        <v>259</v>
      </c>
      <c r="C147" s="19"/>
      <c r="D147" s="19"/>
      <c r="E147" s="19"/>
      <c r="F147" s="19"/>
      <c r="G147" s="19"/>
      <c r="H147" s="19"/>
      <c r="I147" s="19"/>
      <c r="J147" s="19"/>
      <c r="K147" s="245">
        <f>K82</f>
        <v>1.0360000000000003</v>
      </c>
      <c r="L147" s="245"/>
      <c r="M147" s="245"/>
      <c r="N147" s="245"/>
      <c r="O147" s="245"/>
      <c r="P147" s="245">
        <f>P82</f>
        <v>10.832</v>
      </c>
      <c r="Q147" s="59"/>
    </row>
    <row r="148" spans="1:17" ht="19.5" customHeight="1" thickBot="1">
      <c r="A148" s="277"/>
      <c r="B148" s="434" t="s">
        <v>155</v>
      </c>
      <c r="C148" s="60"/>
      <c r="D148" s="60"/>
      <c r="E148" s="60"/>
      <c r="F148" s="60"/>
      <c r="G148" s="60"/>
      <c r="H148" s="60"/>
      <c r="I148" s="60"/>
      <c r="J148" s="60"/>
      <c r="K148" s="611">
        <f>SUM(K145:K147)</f>
        <v>0.20484192548387137</v>
      </c>
      <c r="L148" s="243"/>
      <c r="M148" s="243"/>
      <c r="N148" s="243"/>
      <c r="O148" s="243"/>
      <c r="P148" s="242">
        <f>SUM(P145:P147)</f>
        <v>11.296790874516129</v>
      </c>
      <c r="Q148" s="244"/>
    </row>
    <row r="149" ht="12.75">
      <c r="A149" s="276"/>
    </row>
    <row r="150" ht="12.75">
      <c r="A150" s="276"/>
    </row>
    <row r="151" ht="12.75">
      <c r="A151" s="276"/>
    </row>
    <row r="152" ht="13.5" thickBot="1">
      <c r="A152" s="277"/>
    </row>
    <row r="153" spans="1:17" ht="12.75">
      <c r="A153" s="270"/>
      <c r="B153" s="271"/>
      <c r="C153" s="271"/>
      <c r="D153" s="271"/>
      <c r="E153" s="271"/>
      <c r="F153" s="271"/>
      <c r="G153" s="271"/>
      <c r="H153" s="57"/>
      <c r="I153" s="57"/>
      <c r="J153" s="57"/>
      <c r="K153" s="57"/>
      <c r="L153" s="57"/>
      <c r="M153" s="57"/>
      <c r="N153" s="57"/>
      <c r="O153" s="57"/>
      <c r="P153" s="57"/>
      <c r="Q153" s="58"/>
    </row>
    <row r="154" spans="1:17" ht="23.25">
      <c r="A154" s="278" t="s">
        <v>336</v>
      </c>
      <c r="B154" s="262"/>
      <c r="C154" s="262"/>
      <c r="D154" s="262"/>
      <c r="E154" s="262"/>
      <c r="F154" s="262"/>
      <c r="G154" s="262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12.75">
      <c r="A155" s="272"/>
      <c r="B155" s="262"/>
      <c r="C155" s="262"/>
      <c r="D155" s="262"/>
      <c r="E155" s="262"/>
      <c r="F155" s="262"/>
      <c r="G155" s="262"/>
      <c r="H155" s="19"/>
      <c r="I155" s="19"/>
      <c r="J155" s="19"/>
      <c r="K155" s="19"/>
      <c r="L155" s="19"/>
      <c r="M155" s="19"/>
      <c r="N155" s="19"/>
      <c r="O155" s="19"/>
      <c r="P155" s="19"/>
      <c r="Q155" s="59"/>
    </row>
    <row r="156" spans="1:17" ht="12.75">
      <c r="A156" s="273"/>
      <c r="B156" s="274"/>
      <c r="C156" s="274"/>
      <c r="D156" s="274"/>
      <c r="E156" s="274"/>
      <c r="F156" s="274"/>
      <c r="G156" s="274"/>
      <c r="H156" s="19"/>
      <c r="I156" s="19"/>
      <c r="J156" s="19"/>
      <c r="K156" s="300" t="s">
        <v>348</v>
      </c>
      <c r="L156" s="19"/>
      <c r="M156" s="19"/>
      <c r="N156" s="19"/>
      <c r="O156" s="19"/>
      <c r="P156" s="300" t="s">
        <v>349</v>
      </c>
      <c r="Q156" s="59"/>
    </row>
    <row r="157" spans="1:17" ht="12.75">
      <c r="A157" s="275"/>
      <c r="B157" s="160"/>
      <c r="C157" s="160"/>
      <c r="D157" s="160"/>
      <c r="E157" s="160"/>
      <c r="F157" s="160"/>
      <c r="G157" s="160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2.75">
      <c r="A158" s="275"/>
      <c r="B158" s="160"/>
      <c r="C158" s="160"/>
      <c r="D158" s="160"/>
      <c r="E158" s="160"/>
      <c r="F158" s="160"/>
      <c r="G158" s="160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18">
      <c r="A159" s="279" t="s">
        <v>339</v>
      </c>
      <c r="B159" s="263"/>
      <c r="C159" s="263"/>
      <c r="D159" s="264"/>
      <c r="E159" s="264"/>
      <c r="F159" s="265"/>
      <c r="G159" s="264"/>
      <c r="H159" s="19"/>
      <c r="I159" s="19"/>
      <c r="J159" s="19"/>
      <c r="K159" s="527">
        <f>K148</f>
        <v>0.20484192548387137</v>
      </c>
      <c r="L159" s="264" t="s">
        <v>337</v>
      </c>
      <c r="M159" s="19"/>
      <c r="N159" s="19"/>
      <c r="O159" s="19"/>
      <c r="P159" s="527">
        <f>P148</f>
        <v>11.296790874516129</v>
      </c>
      <c r="Q159" s="286" t="s">
        <v>337</v>
      </c>
    </row>
    <row r="160" spans="1:17" ht="18">
      <c r="A160" s="280"/>
      <c r="B160" s="266"/>
      <c r="C160" s="266"/>
      <c r="D160" s="262"/>
      <c r="E160" s="262"/>
      <c r="F160" s="267"/>
      <c r="G160" s="262"/>
      <c r="H160" s="19"/>
      <c r="I160" s="19"/>
      <c r="J160" s="19"/>
      <c r="K160" s="528"/>
      <c r="L160" s="262"/>
      <c r="M160" s="19"/>
      <c r="N160" s="19"/>
      <c r="O160" s="19"/>
      <c r="P160" s="528"/>
      <c r="Q160" s="287"/>
    </row>
    <row r="161" spans="1:17" ht="18">
      <c r="A161" s="281" t="s">
        <v>338</v>
      </c>
      <c r="B161" s="268"/>
      <c r="C161" s="51"/>
      <c r="D161" s="262"/>
      <c r="E161" s="262"/>
      <c r="F161" s="269"/>
      <c r="G161" s="264"/>
      <c r="H161" s="19"/>
      <c r="I161" s="19"/>
      <c r="J161" s="19"/>
      <c r="K161" s="528">
        <f>'STEPPED UP GENCO'!K45</f>
        <v>0.0181771699</v>
      </c>
      <c r="L161" s="264" t="s">
        <v>337</v>
      </c>
      <c r="M161" s="19"/>
      <c r="N161" s="19"/>
      <c r="O161" s="19"/>
      <c r="P161" s="528">
        <f>'STEPPED UP GENCO'!P45</f>
        <v>-0.23687647029999995</v>
      </c>
      <c r="Q161" s="286" t="s">
        <v>337</v>
      </c>
    </row>
    <row r="162" spans="1:17" ht="12.75">
      <c r="A162" s="276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12.75">
      <c r="A163" s="276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12.75">
      <c r="A164" s="276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59"/>
    </row>
    <row r="165" spans="1:17" ht="20.25">
      <c r="A165" s="276"/>
      <c r="B165" s="19"/>
      <c r="C165" s="19"/>
      <c r="D165" s="19"/>
      <c r="E165" s="19"/>
      <c r="F165" s="19"/>
      <c r="G165" s="19"/>
      <c r="H165" s="263"/>
      <c r="I165" s="263"/>
      <c r="J165" s="282" t="s">
        <v>340</v>
      </c>
      <c r="K165" s="471">
        <f>SUM(K159:K164)</f>
        <v>0.22301909538387138</v>
      </c>
      <c r="L165" s="282" t="s">
        <v>337</v>
      </c>
      <c r="M165" s="160"/>
      <c r="N165" s="19"/>
      <c r="O165" s="19"/>
      <c r="P165" s="471">
        <f>SUM(P159:P164)</f>
        <v>11.059914404216128</v>
      </c>
      <c r="Q165" s="500" t="s">
        <v>337</v>
      </c>
    </row>
    <row r="166" spans="1:17" ht="13.5" thickBot="1">
      <c r="A166" s="277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187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3" max="255" man="1"/>
    <brk id="84" max="255" man="1"/>
    <brk id="136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7"/>
  <sheetViews>
    <sheetView view="pageBreakPreview" zoomScale="55" zoomScaleNormal="70" zoomScaleSheetLayoutView="55" workbookViewId="0" topLeftCell="A112">
      <selection activeCell="M150" sqref="M150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3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8.57421875" style="0" customWidth="1"/>
  </cols>
  <sheetData>
    <row r="1" spans="1:17" ht="26.25">
      <c r="A1" s="1" t="s">
        <v>245</v>
      </c>
      <c r="P1" s="539" t="str">
        <f>NDPL!$Q$1</f>
        <v>MAY-2013</v>
      </c>
      <c r="Q1" s="539"/>
    </row>
    <row r="2" ht="12.75">
      <c r="A2" s="17" t="s">
        <v>246</v>
      </c>
    </row>
    <row r="3" ht="23.25">
      <c r="A3" s="529" t="s">
        <v>156</v>
      </c>
    </row>
    <row r="4" spans="1:16" ht="24" thickBot="1">
      <c r="A4" s="530" t="s">
        <v>198</v>
      </c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48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01/06/2013</v>
      </c>
      <c r="H5" s="39" t="str">
        <f>NDPL!H5</f>
        <v>INTIAL READING 01/05/2013</v>
      </c>
      <c r="I5" s="39" t="s">
        <v>4</v>
      </c>
      <c r="J5" s="39" t="s">
        <v>5</v>
      </c>
      <c r="K5" s="39" t="s">
        <v>6</v>
      </c>
      <c r="L5" s="41" t="str">
        <f>NDPL!G5</f>
        <v>FINAL READING 01/06/2013</v>
      </c>
      <c r="M5" s="39" t="str">
        <f>NDPL!H5</f>
        <v>INTIAL READING 01/05/2013</v>
      </c>
      <c r="N5" s="39" t="s">
        <v>4</v>
      </c>
      <c r="O5" s="39" t="s">
        <v>5</v>
      </c>
      <c r="P5" s="39" t="s">
        <v>6</v>
      </c>
      <c r="Q5" s="40" t="s">
        <v>318</v>
      </c>
    </row>
    <row r="6" ht="14.25" thickBot="1" thickTop="1"/>
    <row r="7" spans="1:17" ht="22.5" customHeight="1" thickTop="1">
      <c r="A7" s="354"/>
      <c r="B7" s="355" t="s">
        <v>157</v>
      </c>
      <c r="C7" s="356"/>
      <c r="D7" s="42"/>
      <c r="E7" s="42"/>
      <c r="F7" s="42"/>
      <c r="G7" s="34"/>
      <c r="H7" s="25"/>
      <c r="I7" s="25"/>
      <c r="J7" s="25"/>
      <c r="K7" s="25"/>
      <c r="L7" s="24"/>
      <c r="M7" s="25"/>
      <c r="N7" s="25"/>
      <c r="O7" s="25"/>
      <c r="P7" s="25"/>
      <c r="Q7" s="180"/>
    </row>
    <row r="8" spans="1:17" ht="24" customHeight="1">
      <c r="A8" s="327">
        <v>1</v>
      </c>
      <c r="B8" s="392" t="s">
        <v>158</v>
      </c>
      <c r="C8" s="393">
        <v>4865180</v>
      </c>
      <c r="D8" s="152" t="s">
        <v>12</v>
      </c>
      <c r="E8" s="116" t="s">
        <v>355</v>
      </c>
      <c r="F8" s="404">
        <v>4000</v>
      </c>
      <c r="G8" s="445">
        <v>998134</v>
      </c>
      <c r="H8" s="446">
        <v>998134</v>
      </c>
      <c r="I8" s="409">
        <f aca="true" t="shared" si="0" ref="I8:I14">G8-H8</f>
        <v>0</v>
      </c>
      <c r="J8" s="409">
        <f>$F8*I8</f>
        <v>0</v>
      </c>
      <c r="K8" s="409">
        <f aca="true" t="shared" si="1" ref="K8:K80">J8/1000000</f>
        <v>0</v>
      </c>
      <c r="L8" s="445">
        <v>9101</v>
      </c>
      <c r="M8" s="446">
        <v>9218</v>
      </c>
      <c r="N8" s="409">
        <f aca="true" t="shared" si="2" ref="N8:N14">L8-M8</f>
        <v>-117</v>
      </c>
      <c r="O8" s="409">
        <f>$F8*N8</f>
        <v>-468000</v>
      </c>
      <c r="P8" s="409">
        <f aca="true" t="shared" si="3" ref="P8:P80">O8/1000000</f>
        <v>-0.468</v>
      </c>
      <c r="Q8" s="557"/>
    </row>
    <row r="9" spans="1:17" ht="24.75" customHeight="1">
      <c r="A9" s="327">
        <v>2</v>
      </c>
      <c r="B9" s="392" t="s">
        <v>159</v>
      </c>
      <c r="C9" s="393">
        <v>4865095</v>
      </c>
      <c r="D9" s="152" t="s">
        <v>12</v>
      </c>
      <c r="E9" s="116" t="s">
        <v>355</v>
      </c>
      <c r="F9" s="404">
        <v>1333.33</v>
      </c>
      <c r="G9" s="442">
        <v>988425</v>
      </c>
      <c r="H9" s="443">
        <v>988422</v>
      </c>
      <c r="I9" s="412">
        <f t="shared" si="0"/>
        <v>3</v>
      </c>
      <c r="J9" s="412">
        <f aca="true" t="shared" si="4" ref="J9:J80">$F9*I9</f>
        <v>3999.99</v>
      </c>
      <c r="K9" s="412">
        <f t="shared" si="1"/>
        <v>0.00399999</v>
      </c>
      <c r="L9" s="442">
        <v>674066</v>
      </c>
      <c r="M9" s="443">
        <v>674315</v>
      </c>
      <c r="N9" s="412">
        <f t="shared" si="2"/>
        <v>-249</v>
      </c>
      <c r="O9" s="412">
        <f aca="true" t="shared" si="5" ref="O9:O80">$F9*N9</f>
        <v>-331999.17</v>
      </c>
      <c r="P9" s="707">
        <f t="shared" si="3"/>
        <v>-0.33199917</v>
      </c>
      <c r="Q9" s="687"/>
    </row>
    <row r="10" spans="1:17" ht="22.5" customHeight="1">
      <c r="A10" s="327">
        <v>3</v>
      </c>
      <c r="B10" s="392" t="s">
        <v>160</v>
      </c>
      <c r="C10" s="393">
        <v>4865166</v>
      </c>
      <c r="D10" s="152" t="s">
        <v>12</v>
      </c>
      <c r="E10" s="116" t="s">
        <v>355</v>
      </c>
      <c r="F10" s="404">
        <v>1000</v>
      </c>
      <c r="G10" s="442">
        <v>6778</v>
      </c>
      <c r="H10" s="443">
        <v>6778</v>
      </c>
      <c r="I10" s="412">
        <f t="shared" si="0"/>
        <v>0</v>
      </c>
      <c r="J10" s="412">
        <f t="shared" si="4"/>
        <v>0</v>
      </c>
      <c r="K10" s="412">
        <f t="shared" si="1"/>
        <v>0</v>
      </c>
      <c r="L10" s="442">
        <v>63208</v>
      </c>
      <c r="M10" s="443">
        <v>62247</v>
      </c>
      <c r="N10" s="412">
        <f t="shared" si="2"/>
        <v>961</v>
      </c>
      <c r="O10" s="412">
        <f t="shared" si="5"/>
        <v>961000</v>
      </c>
      <c r="P10" s="412">
        <f t="shared" si="3"/>
        <v>0.961</v>
      </c>
      <c r="Q10" s="401"/>
    </row>
    <row r="11" spans="1:17" ht="22.5" customHeight="1">
      <c r="A11" s="327">
        <v>4</v>
      </c>
      <c r="B11" s="392" t="s">
        <v>161</v>
      </c>
      <c r="C11" s="393">
        <v>4865151</v>
      </c>
      <c r="D11" s="152" t="s">
        <v>12</v>
      </c>
      <c r="E11" s="116" t="s">
        <v>355</v>
      </c>
      <c r="F11" s="404">
        <v>1000</v>
      </c>
      <c r="G11" s="442">
        <v>11343</v>
      </c>
      <c r="H11" s="443">
        <v>11343</v>
      </c>
      <c r="I11" s="412">
        <f t="shared" si="0"/>
        <v>0</v>
      </c>
      <c r="J11" s="412">
        <f t="shared" si="4"/>
        <v>0</v>
      </c>
      <c r="K11" s="412">
        <f t="shared" si="1"/>
        <v>0</v>
      </c>
      <c r="L11" s="442">
        <v>999321</v>
      </c>
      <c r="M11" s="443">
        <v>999590</v>
      </c>
      <c r="N11" s="412">
        <f t="shared" si="2"/>
        <v>-269</v>
      </c>
      <c r="O11" s="412">
        <f t="shared" si="5"/>
        <v>-269000</v>
      </c>
      <c r="P11" s="412">
        <f t="shared" si="3"/>
        <v>-0.269</v>
      </c>
      <c r="Q11" s="584"/>
    </row>
    <row r="12" spans="1:17" ht="22.5" customHeight="1">
      <c r="A12" s="327">
        <v>5</v>
      </c>
      <c r="B12" s="392" t="s">
        <v>162</v>
      </c>
      <c r="C12" s="393">
        <v>4865152</v>
      </c>
      <c r="D12" s="152" t="s">
        <v>12</v>
      </c>
      <c r="E12" s="116" t="s">
        <v>355</v>
      </c>
      <c r="F12" s="404">
        <v>300</v>
      </c>
      <c r="G12" s="442">
        <v>1605</v>
      </c>
      <c r="H12" s="443">
        <v>1605</v>
      </c>
      <c r="I12" s="412">
        <f t="shared" si="0"/>
        <v>0</v>
      </c>
      <c r="J12" s="412">
        <f t="shared" si="4"/>
        <v>0</v>
      </c>
      <c r="K12" s="412">
        <f t="shared" si="1"/>
        <v>0</v>
      </c>
      <c r="L12" s="442">
        <v>112</v>
      </c>
      <c r="M12" s="443">
        <v>112</v>
      </c>
      <c r="N12" s="412">
        <f t="shared" si="2"/>
        <v>0</v>
      </c>
      <c r="O12" s="412">
        <f t="shared" si="5"/>
        <v>0</v>
      </c>
      <c r="P12" s="412">
        <f t="shared" si="3"/>
        <v>0</v>
      </c>
      <c r="Q12" s="543"/>
    </row>
    <row r="13" spans="1:17" ht="22.5" customHeight="1">
      <c r="A13" s="327">
        <v>6</v>
      </c>
      <c r="B13" s="392" t="s">
        <v>163</v>
      </c>
      <c r="C13" s="393">
        <v>4865096</v>
      </c>
      <c r="D13" s="152" t="s">
        <v>12</v>
      </c>
      <c r="E13" s="116" t="s">
        <v>355</v>
      </c>
      <c r="F13" s="404">
        <v>100</v>
      </c>
      <c r="G13" s="442">
        <v>8847</v>
      </c>
      <c r="H13" s="443">
        <v>8847</v>
      </c>
      <c r="I13" s="412">
        <f t="shared" si="0"/>
        <v>0</v>
      </c>
      <c r="J13" s="412">
        <f t="shared" si="4"/>
        <v>0</v>
      </c>
      <c r="K13" s="412">
        <f t="shared" si="1"/>
        <v>0</v>
      </c>
      <c r="L13" s="442">
        <v>118606</v>
      </c>
      <c r="M13" s="443">
        <v>116232</v>
      </c>
      <c r="N13" s="412">
        <f t="shared" si="2"/>
        <v>2374</v>
      </c>
      <c r="O13" s="412">
        <f t="shared" si="5"/>
        <v>237400</v>
      </c>
      <c r="P13" s="412">
        <f t="shared" si="3"/>
        <v>0.2374</v>
      </c>
      <c r="Q13" s="401"/>
    </row>
    <row r="14" spans="1:17" ht="22.5" customHeight="1">
      <c r="A14" s="327">
        <v>7</v>
      </c>
      <c r="B14" s="392" t="s">
        <v>164</v>
      </c>
      <c r="C14" s="393">
        <v>4865097</v>
      </c>
      <c r="D14" s="152" t="s">
        <v>12</v>
      </c>
      <c r="E14" s="116" t="s">
        <v>355</v>
      </c>
      <c r="F14" s="404">
        <v>100</v>
      </c>
      <c r="G14" s="442">
        <v>28693</v>
      </c>
      <c r="H14" s="443">
        <v>28694</v>
      </c>
      <c r="I14" s="412">
        <f t="shared" si="0"/>
        <v>-1</v>
      </c>
      <c r="J14" s="412">
        <f t="shared" si="4"/>
        <v>-100</v>
      </c>
      <c r="K14" s="412">
        <f t="shared" si="1"/>
        <v>-0.0001</v>
      </c>
      <c r="L14" s="442">
        <v>244074</v>
      </c>
      <c r="M14" s="443">
        <v>244074</v>
      </c>
      <c r="N14" s="412">
        <f t="shared" si="2"/>
        <v>0</v>
      </c>
      <c r="O14" s="412">
        <f t="shared" si="5"/>
        <v>0</v>
      </c>
      <c r="P14" s="412">
        <f t="shared" si="3"/>
        <v>0</v>
      </c>
      <c r="Q14" s="557"/>
    </row>
    <row r="15" spans="1:17" ht="22.5" customHeight="1">
      <c r="A15" s="327">
        <v>8</v>
      </c>
      <c r="B15" s="392" t="s">
        <v>165</v>
      </c>
      <c r="C15" s="393">
        <v>4864789</v>
      </c>
      <c r="D15" s="152" t="s">
        <v>12</v>
      </c>
      <c r="E15" s="116" t="s">
        <v>355</v>
      </c>
      <c r="F15" s="404">
        <v>100</v>
      </c>
      <c r="G15" s="442">
        <v>7992</v>
      </c>
      <c r="H15" s="443">
        <v>7992</v>
      </c>
      <c r="I15" s="412">
        <f>G15-H15</f>
        <v>0</v>
      </c>
      <c r="J15" s="412">
        <f t="shared" si="4"/>
        <v>0</v>
      </c>
      <c r="K15" s="412">
        <f t="shared" si="1"/>
        <v>0</v>
      </c>
      <c r="L15" s="442">
        <v>393983</v>
      </c>
      <c r="M15" s="443">
        <v>394561</v>
      </c>
      <c r="N15" s="412">
        <f>L15-M15</f>
        <v>-578</v>
      </c>
      <c r="O15" s="412">
        <f t="shared" si="5"/>
        <v>-57800</v>
      </c>
      <c r="P15" s="412">
        <f t="shared" si="3"/>
        <v>-0.0578</v>
      </c>
      <c r="Q15" s="401"/>
    </row>
    <row r="16" spans="1:17" ht="18">
      <c r="A16" s="327">
        <v>9</v>
      </c>
      <c r="B16" s="392" t="s">
        <v>166</v>
      </c>
      <c r="C16" s="393">
        <v>4865181</v>
      </c>
      <c r="D16" s="152" t="s">
        <v>12</v>
      </c>
      <c r="E16" s="116" t="s">
        <v>355</v>
      </c>
      <c r="F16" s="404">
        <v>900</v>
      </c>
      <c r="G16" s="445">
        <v>999230</v>
      </c>
      <c r="H16" s="443">
        <v>999230</v>
      </c>
      <c r="I16" s="412">
        <f>G16-H16</f>
        <v>0</v>
      </c>
      <c r="J16" s="412">
        <f t="shared" si="4"/>
        <v>0</v>
      </c>
      <c r="K16" s="412">
        <f t="shared" si="1"/>
        <v>0</v>
      </c>
      <c r="L16" s="442">
        <v>999437</v>
      </c>
      <c r="M16" s="443">
        <v>999610</v>
      </c>
      <c r="N16" s="412">
        <f>L16-M16</f>
        <v>-173</v>
      </c>
      <c r="O16" s="412">
        <f t="shared" si="5"/>
        <v>-155700</v>
      </c>
      <c r="P16" s="412">
        <f t="shared" si="3"/>
        <v>-0.1557</v>
      </c>
      <c r="Q16" s="687"/>
    </row>
    <row r="17" spans="1:17" ht="22.5" customHeight="1">
      <c r="A17" s="327"/>
      <c r="B17" s="394" t="s">
        <v>167</v>
      </c>
      <c r="C17" s="393"/>
      <c r="D17" s="152"/>
      <c r="E17" s="152"/>
      <c r="F17" s="404"/>
      <c r="G17" s="618"/>
      <c r="H17" s="617"/>
      <c r="I17" s="412"/>
      <c r="J17" s="412"/>
      <c r="K17" s="415"/>
      <c r="L17" s="413"/>
      <c r="M17" s="412"/>
      <c r="N17" s="412"/>
      <c r="O17" s="412"/>
      <c r="P17" s="415"/>
      <c r="Q17" s="401"/>
    </row>
    <row r="18" spans="1:17" ht="22.5" customHeight="1">
      <c r="A18" s="327">
        <v>10</v>
      </c>
      <c r="B18" s="392" t="s">
        <v>15</v>
      </c>
      <c r="C18" s="393">
        <v>4864973</v>
      </c>
      <c r="D18" s="152" t="s">
        <v>12</v>
      </c>
      <c r="E18" s="116" t="s">
        <v>355</v>
      </c>
      <c r="F18" s="404">
        <v>-1000</v>
      </c>
      <c r="G18" s="442">
        <v>990594</v>
      </c>
      <c r="H18" s="443">
        <v>990584</v>
      </c>
      <c r="I18" s="412">
        <f>G18-H18</f>
        <v>10</v>
      </c>
      <c r="J18" s="412">
        <f t="shared" si="4"/>
        <v>-10000</v>
      </c>
      <c r="K18" s="412">
        <f t="shared" si="1"/>
        <v>-0.01</v>
      </c>
      <c r="L18" s="442">
        <v>948746</v>
      </c>
      <c r="M18" s="443">
        <v>949528</v>
      </c>
      <c r="N18" s="412">
        <f>L18-M18</f>
        <v>-782</v>
      </c>
      <c r="O18" s="412">
        <f t="shared" si="5"/>
        <v>782000</v>
      </c>
      <c r="P18" s="412">
        <f t="shared" si="3"/>
        <v>0.782</v>
      </c>
      <c r="Q18" s="401"/>
    </row>
    <row r="19" spans="1:17" ht="22.5" customHeight="1">
      <c r="A19" s="327">
        <v>11</v>
      </c>
      <c r="B19" s="359" t="s">
        <v>16</v>
      </c>
      <c r="C19" s="393">
        <v>4864974</v>
      </c>
      <c r="D19" s="104" t="s">
        <v>12</v>
      </c>
      <c r="E19" s="116" t="s">
        <v>355</v>
      </c>
      <c r="F19" s="404">
        <v>-1000</v>
      </c>
      <c r="G19" s="442">
        <v>988229</v>
      </c>
      <c r="H19" s="443">
        <v>988220</v>
      </c>
      <c r="I19" s="412">
        <f>G19-H19</f>
        <v>9</v>
      </c>
      <c r="J19" s="412">
        <f t="shared" si="4"/>
        <v>-9000</v>
      </c>
      <c r="K19" s="412">
        <f t="shared" si="1"/>
        <v>-0.009</v>
      </c>
      <c r="L19" s="442">
        <v>953447</v>
      </c>
      <c r="M19" s="443">
        <v>954086</v>
      </c>
      <c r="N19" s="412">
        <f>L19-M19</f>
        <v>-639</v>
      </c>
      <c r="O19" s="412">
        <f t="shared" si="5"/>
        <v>639000</v>
      </c>
      <c r="P19" s="412">
        <f t="shared" si="3"/>
        <v>0.639</v>
      </c>
      <c r="Q19" s="401"/>
    </row>
    <row r="20" spans="1:17" ht="22.5" customHeight="1">
      <c r="A20" s="327">
        <v>12</v>
      </c>
      <c r="B20" s="392" t="s">
        <v>17</v>
      </c>
      <c r="C20" s="393">
        <v>4864975</v>
      </c>
      <c r="D20" s="152" t="s">
        <v>12</v>
      </c>
      <c r="E20" s="116" t="s">
        <v>355</v>
      </c>
      <c r="F20" s="404">
        <v>-1000</v>
      </c>
      <c r="G20" s="442">
        <v>984123</v>
      </c>
      <c r="H20" s="443">
        <v>984142</v>
      </c>
      <c r="I20" s="412">
        <f>G20-H20</f>
        <v>-19</v>
      </c>
      <c r="J20" s="412">
        <f t="shared" si="4"/>
        <v>19000</v>
      </c>
      <c r="K20" s="412">
        <f t="shared" si="1"/>
        <v>0.019</v>
      </c>
      <c r="L20" s="442">
        <v>936765</v>
      </c>
      <c r="M20" s="443">
        <v>938240</v>
      </c>
      <c r="N20" s="412">
        <f>L20-M20</f>
        <v>-1475</v>
      </c>
      <c r="O20" s="412">
        <f t="shared" si="5"/>
        <v>1475000</v>
      </c>
      <c r="P20" s="412">
        <f t="shared" si="3"/>
        <v>1.475</v>
      </c>
      <c r="Q20" s="401"/>
    </row>
    <row r="21" spans="1:17" ht="22.5" customHeight="1">
      <c r="A21" s="327">
        <v>13</v>
      </c>
      <c r="B21" s="392" t="s">
        <v>168</v>
      </c>
      <c r="C21" s="393">
        <v>4864976</v>
      </c>
      <c r="D21" s="152" t="s">
        <v>12</v>
      </c>
      <c r="E21" s="116" t="s">
        <v>355</v>
      </c>
      <c r="F21" s="404">
        <v>-1000</v>
      </c>
      <c r="G21" s="442">
        <v>996438</v>
      </c>
      <c r="H21" s="443">
        <v>996186</v>
      </c>
      <c r="I21" s="412">
        <f>G21-H21</f>
        <v>252</v>
      </c>
      <c r="J21" s="412">
        <f t="shared" si="4"/>
        <v>-252000</v>
      </c>
      <c r="K21" s="412">
        <f t="shared" si="1"/>
        <v>-0.252</v>
      </c>
      <c r="L21" s="442">
        <v>953577</v>
      </c>
      <c r="M21" s="443">
        <v>954294</v>
      </c>
      <c r="N21" s="412">
        <f>L21-M21</f>
        <v>-717</v>
      </c>
      <c r="O21" s="412">
        <f t="shared" si="5"/>
        <v>717000</v>
      </c>
      <c r="P21" s="412">
        <f t="shared" si="3"/>
        <v>0.717</v>
      </c>
      <c r="Q21" s="401"/>
    </row>
    <row r="22" spans="1:17" ht="22.5" customHeight="1">
      <c r="A22" s="327"/>
      <c r="B22" s="394" t="s">
        <v>169</v>
      </c>
      <c r="C22" s="393"/>
      <c r="D22" s="152"/>
      <c r="E22" s="152"/>
      <c r="F22" s="404"/>
      <c r="G22" s="618"/>
      <c r="H22" s="617"/>
      <c r="I22" s="412"/>
      <c r="J22" s="412"/>
      <c r="K22" s="412"/>
      <c r="L22" s="413"/>
      <c r="M22" s="412"/>
      <c r="N22" s="412"/>
      <c r="O22" s="412"/>
      <c r="P22" s="412"/>
      <c r="Q22" s="401"/>
    </row>
    <row r="23" spans="1:17" ht="22.5" customHeight="1">
      <c r="A23" s="327">
        <v>14</v>
      </c>
      <c r="B23" s="392" t="s">
        <v>15</v>
      </c>
      <c r="C23" s="393">
        <v>5128437</v>
      </c>
      <c r="D23" s="152" t="s">
        <v>12</v>
      </c>
      <c r="E23" s="116" t="s">
        <v>355</v>
      </c>
      <c r="F23" s="404">
        <v>-1000</v>
      </c>
      <c r="G23" s="442">
        <v>998514</v>
      </c>
      <c r="H23" s="443">
        <v>998411</v>
      </c>
      <c r="I23" s="412">
        <f>G23-H23</f>
        <v>103</v>
      </c>
      <c r="J23" s="412">
        <f t="shared" si="4"/>
        <v>-103000</v>
      </c>
      <c r="K23" s="412">
        <f t="shared" si="1"/>
        <v>-0.103</v>
      </c>
      <c r="L23" s="442">
        <v>986020</v>
      </c>
      <c r="M23" s="443">
        <v>987133</v>
      </c>
      <c r="N23" s="412">
        <f>L23-M23</f>
        <v>-1113</v>
      </c>
      <c r="O23" s="412">
        <f t="shared" si="5"/>
        <v>1113000</v>
      </c>
      <c r="P23" s="412">
        <f t="shared" si="3"/>
        <v>1.113</v>
      </c>
      <c r="Q23" s="696"/>
    </row>
    <row r="24" spans="1:17" ht="22.5" customHeight="1">
      <c r="A24" s="327">
        <v>15</v>
      </c>
      <c r="B24" s="392" t="s">
        <v>16</v>
      </c>
      <c r="C24" s="393">
        <v>5128439</v>
      </c>
      <c r="D24" s="152" t="s">
        <v>12</v>
      </c>
      <c r="E24" s="116" t="s">
        <v>355</v>
      </c>
      <c r="F24" s="404">
        <v>-1000</v>
      </c>
      <c r="G24" s="442">
        <v>14119</v>
      </c>
      <c r="H24" s="443">
        <v>14111</v>
      </c>
      <c r="I24" s="412">
        <f>G24-H24</f>
        <v>8</v>
      </c>
      <c r="J24" s="412">
        <f t="shared" si="4"/>
        <v>-8000</v>
      </c>
      <c r="K24" s="412">
        <f t="shared" si="1"/>
        <v>-0.008</v>
      </c>
      <c r="L24" s="442">
        <v>988121</v>
      </c>
      <c r="M24" s="443">
        <v>988500</v>
      </c>
      <c r="N24" s="412">
        <f>L24-M24</f>
        <v>-379</v>
      </c>
      <c r="O24" s="412">
        <f t="shared" si="5"/>
        <v>379000</v>
      </c>
      <c r="P24" s="412">
        <f t="shared" si="3"/>
        <v>0.379</v>
      </c>
      <c r="Q24" s="696"/>
    </row>
    <row r="25" spans="1:17" ht="22.5" customHeight="1">
      <c r="A25" s="327"/>
      <c r="B25" s="357" t="s">
        <v>170</v>
      </c>
      <c r="C25" s="393"/>
      <c r="D25" s="104"/>
      <c r="E25" s="104"/>
      <c r="F25" s="404"/>
      <c r="G25" s="618"/>
      <c r="H25" s="617"/>
      <c r="I25" s="412"/>
      <c r="J25" s="412"/>
      <c r="K25" s="412"/>
      <c r="L25" s="413"/>
      <c r="M25" s="412"/>
      <c r="N25" s="412"/>
      <c r="O25" s="412"/>
      <c r="P25" s="412"/>
      <c r="Q25" s="401"/>
    </row>
    <row r="26" spans="1:17" ht="22.5" customHeight="1">
      <c r="A26" s="774">
        <v>16</v>
      </c>
      <c r="B26" s="775" t="s">
        <v>15</v>
      </c>
      <c r="C26" s="776">
        <v>4865009</v>
      </c>
      <c r="D26" s="777" t="s">
        <v>12</v>
      </c>
      <c r="E26" s="778" t="s">
        <v>355</v>
      </c>
      <c r="F26" s="779">
        <v>-1000</v>
      </c>
      <c r="G26" s="744">
        <v>43925</v>
      </c>
      <c r="H26" s="745">
        <v>43624</v>
      </c>
      <c r="I26" s="780">
        <f>G26-H26</f>
        <v>301</v>
      </c>
      <c r="J26" s="780">
        <f t="shared" si="4"/>
        <v>-301000</v>
      </c>
      <c r="K26" s="780">
        <f t="shared" si="1"/>
        <v>-0.301</v>
      </c>
      <c r="L26" s="744">
        <v>16539</v>
      </c>
      <c r="M26" s="745">
        <v>16731</v>
      </c>
      <c r="N26" s="780">
        <f>L26-M26</f>
        <v>-192</v>
      </c>
      <c r="O26" s="780">
        <f t="shared" si="5"/>
        <v>192000</v>
      </c>
      <c r="P26" s="780">
        <f t="shared" si="3"/>
        <v>0.192</v>
      </c>
      <c r="Q26" s="401" t="s">
        <v>419</v>
      </c>
    </row>
    <row r="27" spans="1:17" ht="27.75" customHeight="1">
      <c r="A27" s="774">
        <v>16</v>
      </c>
      <c r="B27" s="775" t="s">
        <v>15</v>
      </c>
      <c r="C27" s="776">
        <v>4864977</v>
      </c>
      <c r="D27" s="777" t="s">
        <v>12</v>
      </c>
      <c r="E27" s="778" t="s">
        <v>355</v>
      </c>
      <c r="F27" s="779">
        <v>-1000</v>
      </c>
      <c r="G27" s="744">
        <v>6</v>
      </c>
      <c r="H27" s="745">
        <v>0</v>
      </c>
      <c r="I27" s="780">
        <f>G27-H27</f>
        <v>6</v>
      </c>
      <c r="J27" s="780">
        <f t="shared" si="4"/>
        <v>-6000</v>
      </c>
      <c r="K27" s="780">
        <f t="shared" si="1"/>
        <v>-0.006</v>
      </c>
      <c r="L27" s="744">
        <v>999963</v>
      </c>
      <c r="M27" s="745">
        <v>1000000</v>
      </c>
      <c r="N27" s="780">
        <f>L27-M27</f>
        <v>-37</v>
      </c>
      <c r="O27" s="780">
        <f t="shared" si="5"/>
        <v>37000</v>
      </c>
      <c r="P27" s="780">
        <f t="shared" si="3"/>
        <v>0.037</v>
      </c>
      <c r="Q27" s="755" t="s">
        <v>427</v>
      </c>
    </row>
    <row r="28" spans="1:17" ht="22.5" customHeight="1">
      <c r="A28" s="327">
        <v>17</v>
      </c>
      <c r="B28" s="392" t="s">
        <v>16</v>
      </c>
      <c r="C28" s="393">
        <v>4864970</v>
      </c>
      <c r="D28" s="152" t="s">
        <v>12</v>
      </c>
      <c r="E28" s="116" t="s">
        <v>355</v>
      </c>
      <c r="F28" s="404">
        <v>-1000</v>
      </c>
      <c r="G28" s="442">
        <v>8820</v>
      </c>
      <c r="H28" s="443">
        <v>8542</v>
      </c>
      <c r="I28" s="412">
        <f>G28-H28</f>
        <v>278</v>
      </c>
      <c r="J28" s="412">
        <f t="shared" si="4"/>
        <v>-278000</v>
      </c>
      <c r="K28" s="412">
        <f t="shared" si="1"/>
        <v>-0.278</v>
      </c>
      <c r="L28" s="442">
        <v>6920</v>
      </c>
      <c r="M28" s="443">
        <v>8196</v>
      </c>
      <c r="N28" s="412">
        <f>L28-M28</f>
        <v>-1276</v>
      </c>
      <c r="O28" s="412">
        <f t="shared" si="5"/>
        <v>1276000</v>
      </c>
      <c r="P28" s="412">
        <f t="shared" si="3"/>
        <v>1.276</v>
      </c>
      <c r="Q28" s="401"/>
    </row>
    <row r="29" spans="1:17" ht="22.5" customHeight="1">
      <c r="A29" s="327">
        <v>18</v>
      </c>
      <c r="B29" s="392" t="s">
        <v>17</v>
      </c>
      <c r="C29" s="393">
        <v>4864971</v>
      </c>
      <c r="D29" s="152" t="s">
        <v>12</v>
      </c>
      <c r="E29" s="116" t="s">
        <v>355</v>
      </c>
      <c r="F29" s="404">
        <v>-1000</v>
      </c>
      <c r="G29" s="442">
        <v>24743</v>
      </c>
      <c r="H29" s="443">
        <v>24394</v>
      </c>
      <c r="I29" s="412">
        <f>G29-H29</f>
        <v>349</v>
      </c>
      <c r="J29" s="412">
        <f t="shared" si="4"/>
        <v>-349000</v>
      </c>
      <c r="K29" s="412">
        <f t="shared" si="1"/>
        <v>-0.349</v>
      </c>
      <c r="L29" s="442">
        <v>6885</v>
      </c>
      <c r="M29" s="443">
        <v>7208</v>
      </c>
      <c r="N29" s="412">
        <f>L29-M29</f>
        <v>-323</v>
      </c>
      <c r="O29" s="412">
        <f t="shared" si="5"/>
        <v>323000</v>
      </c>
      <c r="P29" s="412">
        <f t="shared" si="3"/>
        <v>0.323</v>
      </c>
      <c r="Q29" s="401"/>
    </row>
    <row r="30" spans="1:17" ht="22.5" customHeight="1">
      <c r="A30" s="327">
        <v>19</v>
      </c>
      <c r="B30" s="359" t="s">
        <v>168</v>
      </c>
      <c r="C30" s="393">
        <v>4864972</v>
      </c>
      <c r="D30" s="104" t="s">
        <v>12</v>
      </c>
      <c r="E30" s="116" t="s">
        <v>355</v>
      </c>
      <c r="F30" s="404">
        <v>-1000</v>
      </c>
      <c r="G30" s="442">
        <v>33569</v>
      </c>
      <c r="H30" s="443">
        <v>33093</v>
      </c>
      <c r="I30" s="412">
        <f>G30-H30</f>
        <v>476</v>
      </c>
      <c r="J30" s="412">
        <f t="shared" si="4"/>
        <v>-476000</v>
      </c>
      <c r="K30" s="412">
        <f t="shared" si="1"/>
        <v>-0.476</v>
      </c>
      <c r="L30" s="442">
        <v>43979</v>
      </c>
      <c r="M30" s="443">
        <v>44151</v>
      </c>
      <c r="N30" s="412">
        <f>L30-M30</f>
        <v>-172</v>
      </c>
      <c r="O30" s="412">
        <f t="shared" si="5"/>
        <v>172000</v>
      </c>
      <c r="P30" s="412">
        <f t="shared" si="3"/>
        <v>0.172</v>
      </c>
      <c r="Q30" s="401"/>
    </row>
    <row r="31" spans="1:17" ht="22.5" customHeight="1">
      <c r="A31" s="327"/>
      <c r="B31" s="394" t="s">
        <v>171</v>
      </c>
      <c r="C31" s="393"/>
      <c r="D31" s="152"/>
      <c r="E31" s="152"/>
      <c r="F31" s="404"/>
      <c r="G31" s="618"/>
      <c r="H31" s="617"/>
      <c r="I31" s="412"/>
      <c r="J31" s="412"/>
      <c r="K31" s="412"/>
      <c r="L31" s="413"/>
      <c r="M31" s="412"/>
      <c r="N31" s="412"/>
      <c r="O31" s="412"/>
      <c r="P31" s="412"/>
      <c r="Q31" s="401"/>
    </row>
    <row r="32" spans="1:17" ht="22.5" customHeight="1">
      <c r="A32" s="327"/>
      <c r="B32" s="394" t="s">
        <v>41</v>
      </c>
      <c r="C32" s="393"/>
      <c r="D32" s="152"/>
      <c r="E32" s="152"/>
      <c r="F32" s="404"/>
      <c r="G32" s="618"/>
      <c r="H32" s="617"/>
      <c r="I32" s="412"/>
      <c r="J32" s="412"/>
      <c r="K32" s="412"/>
      <c r="L32" s="413"/>
      <c r="M32" s="412"/>
      <c r="N32" s="412"/>
      <c r="O32" s="412"/>
      <c r="P32" s="412"/>
      <c r="Q32" s="401"/>
    </row>
    <row r="33" spans="1:17" ht="22.5" customHeight="1">
      <c r="A33" s="327">
        <v>21</v>
      </c>
      <c r="B33" s="392" t="s">
        <v>172</v>
      </c>
      <c r="C33" s="393">
        <v>4864955</v>
      </c>
      <c r="D33" s="152" t="s">
        <v>12</v>
      </c>
      <c r="E33" s="116" t="s">
        <v>355</v>
      </c>
      <c r="F33" s="404">
        <v>1000</v>
      </c>
      <c r="G33" s="442">
        <v>8119</v>
      </c>
      <c r="H33" s="443">
        <v>8118</v>
      </c>
      <c r="I33" s="412">
        <f>G33-H33</f>
        <v>1</v>
      </c>
      <c r="J33" s="412">
        <f t="shared" si="4"/>
        <v>1000</v>
      </c>
      <c r="K33" s="412">
        <f t="shared" si="1"/>
        <v>0.001</v>
      </c>
      <c r="L33" s="442">
        <v>6840</v>
      </c>
      <c r="M33" s="443">
        <v>6853</v>
      </c>
      <c r="N33" s="412">
        <f>L33-M33</f>
        <v>-13</v>
      </c>
      <c r="O33" s="412">
        <f t="shared" si="5"/>
        <v>-13000</v>
      </c>
      <c r="P33" s="412">
        <f t="shared" si="3"/>
        <v>-0.013</v>
      </c>
      <c r="Q33" s="401"/>
    </row>
    <row r="34" spans="1:17" ht="22.5" customHeight="1">
      <c r="A34" s="327"/>
      <c r="B34" s="357" t="s">
        <v>173</v>
      </c>
      <c r="C34" s="393"/>
      <c r="D34" s="104"/>
      <c r="E34" s="104"/>
      <c r="F34" s="404"/>
      <c r="G34" s="618"/>
      <c r="H34" s="617"/>
      <c r="I34" s="412"/>
      <c r="J34" s="412"/>
      <c r="K34" s="412"/>
      <c r="L34" s="413"/>
      <c r="M34" s="412"/>
      <c r="N34" s="412"/>
      <c r="O34" s="412"/>
      <c r="P34" s="412"/>
      <c r="Q34" s="401"/>
    </row>
    <row r="35" spans="1:17" ht="22.5" customHeight="1">
      <c r="A35" s="327">
        <v>22</v>
      </c>
      <c r="B35" s="359" t="s">
        <v>15</v>
      </c>
      <c r="C35" s="393">
        <v>4864908</v>
      </c>
      <c r="D35" s="104" t="s">
        <v>12</v>
      </c>
      <c r="E35" s="116" t="s">
        <v>355</v>
      </c>
      <c r="F35" s="404">
        <v>-1000</v>
      </c>
      <c r="G35" s="442">
        <v>918585</v>
      </c>
      <c r="H35" s="443">
        <v>918861</v>
      </c>
      <c r="I35" s="412">
        <f>G35-H35</f>
        <v>-276</v>
      </c>
      <c r="J35" s="412">
        <f t="shared" si="4"/>
        <v>276000</v>
      </c>
      <c r="K35" s="412">
        <f t="shared" si="1"/>
        <v>0.276</v>
      </c>
      <c r="L35" s="442">
        <v>898758</v>
      </c>
      <c r="M35" s="443">
        <v>901305</v>
      </c>
      <c r="N35" s="412">
        <f>L35-M35</f>
        <v>-2547</v>
      </c>
      <c r="O35" s="412">
        <f t="shared" si="5"/>
        <v>2547000</v>
      </c>
      <c r="P35" s="412">
        <f t="shared" si="3"/>
        <v>2.547</v>
      </c>
      <c r="Q35" s="401"/>
    </row>
    <row r="36" spans="1:17" ht="22.5" customHeight="1">
      <c r="A36" s="327">
        <v>23</v>
      </c>
      <c r="B36" s="392" t="s">
        <v>16</v>
      </c>
      <c r="C36" s="393">
        <v>4864909</v>
      </c>
      <c r="D36" s="152" t="s">
        <v>12</v>
      </c>
      <c r="E36" s="116" t="s">
        <v>355</v>
      </c>
      <c r="F36" s="404">
        <v>-1000</v>
      </c>
      <c r="G36" s="442">
        <v>963618</v>
      </c>
      <c r="H36" s="443">
        <v>963670</v>
      </c>
      <c r="I36" s="412">
        <f>G36-H36</f>
        <v>-52</v>
      </c>
      <c r="J36" s="412">
        <f t="shared" si="4"/>
        <v>52000</v>
      </c>
      <c r="K36" s="412">
        <f t="shared" si="1"/>
        <v>0.052</v>
      </c>
      <c r="L36" s="442">
        <v>863192</v>
      </c>
      <c r="M36" s="443">
        <v>864289</v>
      </c>
      <c r="N36" s="412">
        <f>L36-M36</f>
        <v>-1097</v>
      </c>
      <c r="O36" s="412">
        <f t="shared" si="5"/>
        <v>1097000</v>
      </c>
      <c r="P36" s="412">
        <f t="shared" si="3"/>
        <v>1.097</v>
      </c>
      <c r="Q36" s="401"/>
    </row>
    <row r="37" spans="1:17" ht="22.5" customHeight="1">
      <c r="A37" s="327"/>
      <c r="B37" s="392"/>
      <c r="C37" s="393"/>
      <c r="D37" s="152"/>
      <c r="E37" s="152"/>
      <c r="F37" s="404"/>
      <c r="G37" s="618"/>
      <c r="H37" s="617"/>
      <c r="I37" s="412"/>
      <c r="J37" s="412"/>
      <c r="K37" s="412"/>
      <c r="L37" s="413"/>
      <c r="M37" s="412"/>
      <c r="N37" s="412"/>
      <c r="O37" s="412"/>
      <c r="P37" s="412"/>
      <c r="Q37" s="401"/>
    </row>
    <row r="38" spans="1:17" ht="22.5" customHeight="1">
      <c r="A38" s="327"/>
      <c r="B38" s="394" t="s">
        <v>174</v>
      </c>
      <c r="C38" s="393"/>
      <c r="D38" s="152"/>
      <c r="E38" s="152"/>
      <c r="F38" s="402"/>
      <c r="G38" s="618"/>
      <c r="H38" s="617"/>
      <c r="I38" s="412"/>
      <c r="J38" s="412"/>
      <c r="K38" s="412"/>
      <c r="L38" s="413"/>
      <c r="M38" s="412"/>
      <c r="N38" s="412"/>
      <c r="O38" s="412"/>
      <c r="P38" s="412"/>
      <c r="Q38" s="401"/>
    </row>
    <row r="39" spans="1:17" ht="22.5" customHeight="1">
      <c r="A39" s="327">
        <v>24</v>
      </c>
      <c r="B39" s="392" t="s">
        <v>130</v>
      </c>
      <c r="C39" s="393">
        <v>4864964</v>
      </c>
      <c r="D39" s="152" t="s">
        <v>12</v>
      </c>
      <c r="E39" s="116" t="s">
        <v>355</v>
      </c>
      <c r="F39" s="404">
        <v>-1000</v>
      </c>
      <c r="G39" s="442">
        <v>31</v>
      </c>
      <c r="H39" s="443">
        <v>30</v>
      </c>
      <c r="I39" s="412">
        <f aca="true" t="shared" si="6" ref="I39:I44">G39-H39</f>
        <v>1</v>
      </c>
      <c r="J39" s="412">
        <f t="shared" si="4"/>
        <v>-1000</v>
      </c>
      <c r="K39" s="412">
        <f t="shared" si="1"/>
        <v>-0.001</v>
      </c>
      <c r="L39" s="442">
        <v>977332</v>
      </c>
      <c r="M39" s="443">
        <v>978720</v>
      </c>
      <c r="N39" s="412">
        <f aca="true" t="shared" si="7" ref="N39:N44">L39-M39</f>
        <v>-1388</v>
      </c>
      <c r="O39" s="412">
        <f t="shared" si="5"/>
        <v>1388000</v>
      </c>
      <c r="P39" s="412">
        <f t="shared" si="3"/>
        <v>1.388</v>
      </c>
      <c r="Q39" s="401"/>
    </row>
    <row r="40" spans="1:17" ht="22.5" customHeight="1">
      <c r="A40" s="327">
        <v>25</v>
      </c>
      <c r="B40" s="392" t="s">
        <v>131</v>
      </c>
      <c r="C40" s="393">
        <v>4864965</v>
      </c>
      <c r="D40" s="152" t="s">
        <v>12</v>
      </c>
      <c r="E40" s="116" t="s">
        <v>355</v>
      </c>
      <c r="F40" s="404">
        <v>-1000</v>
      </c>
      <c r="G40" s="442">
        <v>548</v>
      </c>
      <c r="H40" s="443">
        <v>493</v>
      </c>
      <c r="I40" s="412">
        <f t="shared" si="6"/>
        <v>55</v>
      </c>
      <c r="J40" s="412">
        <f t="shared" si="4"/>
        <v>-55000</v>
      </c>
      <c r="K40" s="412">
        <f t="shared" si="1"/>
        <v>-0.055</v>
      </c>
      <c r="L40" s="442">
        <v>964955</v>
      </c>
      <c r="M40" s="443">
        <v>965986</v>
      </c>
      <c r="N40" s="412">
        <f t="shared" si="7"/>
        <v>-1031</v>
      </c>
      <c r="O40" s="412">
        <f t="shared" si="5"/>
        <v>1031000</v>
      </c>
      <c r="P40" s="412">
        <f t="shared" si="3"/>
        <v>1.031</v>
      </c>
      <c r="Q40" s="401"/>
    </row>
    <row r="41" spans="1:17" ht="22.5" customHeight="1">
      <c r="A41" s="327">
        <v>26</v>
      </c>
      <c r="B41" s="392" t="s">
        <v>175</v>
      </c>
      <c r="C41" s="393">
        <v>4864890</v>
      </c>
      <c r="D41" s="152" t="s">
        <v>12</v>
      </c>
      <c r="E41" s="116" t="s">
        <v>355</v>
      </c>
      <c r="F41" s="404">
        <v>-1000</v>
      </c>
      <c r="G41" s="442">
        <v>999534</v>
      </c>
      <c r="H41" s="443">
        <v>999751</v>
      </c>
      <c r="I41" s="412">
        <f t="shared" si="6"/>
        <v>-217</v>
      </c>
      <c r="J41" s="412">
        <f t="shared" si="4"/>
        <v>217000</v>
      </c>
      <c r="K41" s="412">
        <f t="shared" si="1"/>
        <v>0.217</v>
      </c>
      <c r="L41" s="442">
        <v>956880</v>
      </c>
      <c r="M41" s="443">
        <v>956880</v>
      </c>
      <c r="N41" s="412">
        <f t="shared" si="7"/>
        <v>0</v>
      </c>
      <c r="O41" s="412">
        <f t="shared" si="5"/>
        <v>0</v>
      </c>
      <c r="P41" s="412">
        <f t="shared" si="3"/>
        <v>0</v>
      </c>
      <c r="Q41" s="401"/>
    </row>
    <row r="42" spans="1:17" ht="22.5" customHeight="1">
      <c r="A42" s="327">
        <v>27</v>
      </c>
      <c r="B42" s="359" t="s">
        <v>176</v>
      </c>
      <c r="C42" s="393">
        <v>4864891</v>
      </c>
      <c r="D42" s="104" t="s">
        <v>12</v>
      </c>
      <c r="E42" s="116" t="s">
        <v>355</v>
      </c>
      <c r="F42" s="404">
        <v>-1000</v>
      </c>
      <c r="G42" s="442"/>
      <c r="H42" s="443"/>
      <c r="I42" s="412">
        <f t="shared" si="6"/>
        <v>0</v>
      </c>
      <c r="J42" s="412">
        <f t="shared" si="4"/>
        <v>0</v>
      </c>
      <c r="K42" s="412">
        <f t="shared" si="1"/>
        <v>0</v>
      </c>
      <c r="L42" s="442"/>
      <c r="M42" s="443"/>
      <c r="N42" s="412">
        <f t="shared" si="7"/>
        <v>0</v>
      </c>
      <c r="O42" s="412">
        <f t="shared" si="5"/>
        <v>0</v>
      </c>
      <c r="P42" s="412">
        <f t="shared" si="3"/>
        <v>0</v>
      </c>
      <c r="Q42" s="401"/>
    </row>
    <row r="43" spans="1:17" ht="22.5" customHeight="1">
      <c r="A43" s="327">
        <v>28</v>
      </c>
      <c r="B43" s="392" t="s">
        <v>177</v>
      </c>
      <c r="C43" s="393">
        <v>4864906</v>
      </c>
      <c r="D43" s="152" t="s">
        <v>12</v>
      </c>
      <c r="E43" s="116" t="s">
        <v>355</v>
      </c>
      <c r="F43" s="404">
        <v>-1000</v>
      </c>
      <c r="G43" s="442">
        <v>999197</v>
      </c>
      <c r="H43" s="443">
        <v>999197</v>
      </c>
      <c r="I43" s="412">
        <f t="shared" si="6"/>
        <v>0</v>
      </c>
      <c r="J43" s="412">
        <f t="shared" si="4"/>
        <v>0</v>
      </c>
      <c r="K43" s="412">
        <f t="shared" si="1"/>
        <v>0</v>
      </c>
      <c r="L43" s="442">
        <v>893039</v>
      </c>
      <c r="M43" s="443">
        <v>893496</v>
      </c>
      <c r="N43" s="412">
        <f t="shared" si="7"/>
        <v>-457</v>
      </c>
      <c r="O43" s="412">
        <f t="shared" si="5"/>
        <v>457000</v>
      </c>
      <c r="P43" s="412">
        <f t="shared" si="3"/>
        <v>0.457</v>
      </c>
      <c r="Q43" s="401"/>
    </row>
    <row r="44" spans="1:17" ht="22.5" customHeight="1" thickBot="1">
      <c r="A44" s="327">
        <v>29</v>
      </c>
      <c r="B44" s="392" t="s">
        <v>178</v>
      </c>
      <c r="C44" s="393">
        <v>4864907</v>
      </c>
      <c r="D44" s="152" t="s">
        <v>12</v>
      </c>
      <c r="E44" s="116" t="s">
        <v>355</v>
      </c>
      <c r="F44" s="579">
        <v>-1000</v>
      </c>
      <c r="G44" s="442">
        <v>998486</v>
      </c>
      <c r="H44" s="443">
        <v>998486</v>
      </c>
      <c r="I44" s="412">
        <f t="shared" si="6"/>
        <v>0</v>
      </c>
      <c r="J44" s="412">
        <f t="shared" si="4"/>
        <v>0</v>
      </c>
      <c r="K44" s="412">
        <f t="shared" si="1"/>
        <v>0</v>
      </c>
      <c r="L44" s="442">
        <v>873232</v>
      </c>
      <c r="M44" s="443">
        <v>873792</v>
      </c>
      <c r="N44" s="412">
        <f t="shared" si="7"/>
        <v>-560</v>
      </c>
      <c r="O44" s="412">
        <f t="shared" si="5"/>
        <v>560000</v>
      </c>
      <c r="P44" s="412">
        <f t="shared" si="3"/>
        <v>0.56</v>
      </c>
      <c r="Q44" s="401"/>
    </row>
    <row r="45" spans="1:17" ht="18" customHeight="1" thickTop="1">
      <c r="A45" s="356"/>
      <c r="B45" s="395"/>
      <c r="C45" s="396"/>
      <c r="D45" s="312"/>
      <c r="E45" s="313"/>
      <c r="F45" s="404"/>
      <c r="G45" s="619"/>
      <c r="H45" s="620"/>
      <c r="I45" s="418"/>
      <c r="J45" s="418"/>
      <c r="K45" s="418"/>
      <c r="L45" s="418"/>
      <c r="M45" s="419"/>
      <c r="N45" s="418"/>
      <c r="O45" s="418"/>
      <c r="P45" s="418"/>
      <c r="Q45" s="25"/>
    </row>
    <row r="46" spans="1:17" ht="18" customHeight="1" thickBot="1">
      <c r="A46" s="531" t="s">
        <v>344</v>
      </c>
      <c r="B46" s="397"/>
      <c r="C46" s="398"/>
      <c r="D46" s="314"/>
      <c r="E46" s="315"/>
      <c r="F46" s="404"/>
      <c r="G46" s="621"/>
      <c r="H46" s="622"/>
      <c r="I46" s="422"/>
      <c r="J46" s="422"/>
      <c r="K46" s="422"/>
      <c r="L46" s="422"/>
      <c r="M46" s="423"/>
      <c r="N46" s="422"/>
      <c r="O46" s="422"/>
      <c r="P46" s="540" t="str">
        <f>NDPL!$Q$1</f>
        <v>MAY-2013</v>
      </c>
      <c r="Q46" s="540"/>
    </row>
    <row r="47" spans="1:17" ht="21" customHeight="1" thickTop="1">
      <c r="A47" s="354"/>
      <c r="B47" s="357" t="s">
        <v>179</v>
      </c>
      <c r="C47" s="393"/>
      <c r="D47" s="104"/>
      <c r="E47" s="104"/>
      <c r="F47" s="580"/>
      <c r="G47" s="618"/>
      <c r="H47" s="617"/>
      <c r="I47" s="412"/>
      <c r="J47" s="412"/>
      <c r="K47" s="412"/>
      <c r="L47" s="413"/>
      <c r="M47" s="412"/>
      <c r="N47" s="412"/>
      <c r="O47" s="412"/>
      <c r="P47" s="412"/>
      <c r="Q47" s="181"/>
    </row>
    <row r="48" spans="1:17" ht="21" customHeight="1">
      <c r="A48" s="327">
        <v>30</v>
      </c>
      <c r="B48" s="392" t="s">
        <v>15</v>
      </c>
      <c r="C48" s="393">
        <v>4864988</v>
      </c>
      <c r="D48" s="152" t="s">
        <v>12</v>
      </c>
      <c r="E48" s="116" t="s">
        <v>355</v>
      </c>
      <c r="F48" s="404">
        <v>-1000</v>
      </c>
      <c r="G48" s="442">
        <v>997488</v>
      </c>
      <c r="H48" s="443">
        <v>997397</v>
      </c>
      <c r="I48" s="412">
        <f>G48-H48</f>
        <v>91</v>
      </c>
      <c r="J48" s="412">
        <f t="shared" si="4"/>
        <v>-91000</v>
      </c>
      <c r="K48" s="412">
        <f t="shared" si="1"/>
        <v>-0.091</v>
      </c>
      <c r="L48" s="442">
        <v>973024</v>
      </c>
      <c r="M48" s="443">
        <v>973171</v>
      </c>
      <c r="N48" s="412">
        <f>L48-M48</f>
        <v>-147</v>
      </c>
      <c r="O48" s="412">
        <f t="shared" si="5"/>
        <v>147000</v>
      </c>
      <c r="P48" s="412">
        <f t="shared" si="3"/>
        <v>0.147</v>
      </c>
      <c r="Q48" s="181"/>
    </row>
    <row r="49" spans="1:17" ht="21" customHeight="1">
      <c r="A49" s="327">
        <v>31</v>
      </c>
      <c r="B49" s="392" t="s">
        <v>16</v>
      </c>
      <c r="C49" s="393">
        <v>4864989</v>
      </c>
      <c r="D49" s="152" t="s">
        <v>12</v>
      </c>
      <c r="E49" s="116" t="s">
        <v>355</v>
      </c>
      <c r="F49" s="404">
        <v>-1000</v>
      </c>
      <c r="G49" s="442">
        <v>998798</v>
      </c>
      <c r="H49" s="443">
        <v>998761</v>
      </c>
      <c r="I49" s="412">
        <f>G49-H49</f>
        <v>37</v>
      </c>
      <c r="J49" s="412">
        <f t="shared" si="4"/>
        <v>-37000</v>
      </c>
      <c r="K49" s="412">
        <f t="shared" si="1"/>
        <v>-0.037</v>
      </c>
      <c r="L49" s="442">
        <v>989441</v>
      </c>
      <c r="M49" s="443">
        <v>989661</v>
      </c>
      <c r="N49" s="412">
        <f>L49-M49</f>
        <v>-220</v>
      </c>
      <c r="O49" s="412">
        <f t="shared" si="5"/>
        <v>220000</v>
      </c>
      <c r="P49" s="412">
        <f t="shared" si="3"/>
        <v>0.22</v>
      </c>
      <c r="Q49" s="181"/>
    </row>
    <row r="50" spans="1:17" ht="21" customHeight="1">
      <c r="A50" s="327">
        <v>32</v>
      </c>
      <c r="B50" s="392" t="s">
        <v>17</v>
      </c>
      <c r="C50" s="393">
        <v>4864979</v>
      </c>
      <c r="D50" s="152" t="s">
        <v>12</v>
      </c>
      <c r="E50" s="116" t="s">
        <v>355</v>
      </c>
      <c r="F50" s="404">
        <v>-2000</v>
      </c>
      <c r="G50" s="442">
        <v>993920</v>
      </c>
      <c r="H50" s="443">
        <v>993544</v>
      </c>
      <c r="I50" s="412">
        <f>G50-H50</f>
        <v>376</v>
      </c>
      <c r="J50" s="412">
        <f t="shared" si="4"/>
        <v>-752000</v>
      </c>
      <c r="K50" s="412">
        <f t="shared" si="1"/>
        <v>-0.752</v>
      </c>
      <c r="L50" s="442">
        <v>970883</v>
      </c>
      <c r="M50" s="443">
        <v>970903</v>
      </c>
      <c r="N50" s="412">
        <f>L50-M50</f>
        <v>-20</v>
      </c>
      <c r="O50" s="412">
        <f t="shared" si="5"/>
        <v>40000</v>
      </c>
      <c r="P50" s="412">
        <f t="shared" si="3"/>
        <v>0.04</v>
      </c>
      <c r="Q50" s="581"/>
    </row>
    <row r="51" spans="1:17" ht="21" customHeight="1">
      <c r="A51" s="327"/>
      <c r="B51" s="394" t="s">
        <v>180</v>
      </c>
      <c r="C51" s="393"/>
      <c r="D51" s="152"/>
      <c r="E51" s="152"/>
      <c r="F51" s="404"/>
      <c r="G51" s="618"/>
      <c r="H51" s="617"/>
      <c r="I51" s="412"/>
      <c r="J51" s="412"/>
      <c r="K51" s="412"/>
      <c r="L51" s="413"/>
      <c r="M51" s="412"/>
      <c r="N51" s="412"/>
      <c r="O51" s="412"/>
      <c r="P51" s="412"/>
      <c r="Q51" s="181"/>
    </row>
    <row r="52" spans="1:17" ht="21" customHeight="1">
      <c r="A52" s="327">
        <v>33</v>
      </c>
      <c r="B52" s="392" t="s">
        <v>15</v>
      </c>
      <c r="C52" s="393">
        <v>4864966</v>
      </c>
      <c r="D52" s="152" t="s">
        <v>12</v>
      </c>
      <c r="E52" s="116" t="s">
        <v>355</v>
      </c>
      <c r="F52" s="404">
        <v>-1000</v>
      </c>
      <c r="G52" s="442">
        <v>997136</v>
      </c>
      <c r="H52" s="443">
        <v>997136</v>
      </c>
      <c r="I52" s="412">
        <f>G52-H52</f>
        <v>0</v>
      </c>
      <c r="J52" s="412">
        <f t="shared" si="4"/>
        <v>0</v>
      </c>
      <c r="K52" s="412">
        <f t="shared" si="1"/>
        <v>0</v>
      </c>
      <c r="L52" s="442">
        <v>922552</v>
      </c>
      <c r="M52" s="443">
        <v>925321</v>
      </c>
      <c r="N52" s="412">
        <f>L52-M52</f>
        <v>-2769</v>
      </c>
      <c r="O52" s="412">
        <f t="shared" si="5"/>
        <v>2769000</v>
      </c>
      <c r="P52" s="412">
        <f t="shared" si="3"/>
        <v>2.769</v>
      </c>
      <c r="Q52" s="181"/>
    </row>
    <row r="53" spans="1:17" ht="21" customHeight="1">
      <c r="A53" s="327">
        <v>34</v>
      </c>
      <c r="B53" s="392" t="s">
        <v>16</v>
      </c>
      <c r="C53" s="393">
        <v>4864967</v>
      </c>
      <c r="D53" s="152" t="s">
        <v>12</v>
      </c>
      <c r="E53" s="116" t="s">
        <v>355</v>
      </c>
      <c r="F53" s="404">
        <v>-1000</v>
      </c>
      <c r="G53" s="442">
        <v>996619</v>
      </c>
      <c r="H53" s="443">
        <v>996619</v>
      </c>
      <c r="I53" s="412">
        <f>G53-H53</f>
        <v>0</v>
      </c>
      <c r="J53" s="412">
        <f t="shared" si="4"/>
        <v>0</v>
      </c>
      <c r="K53" s="412">
        <f t="shared" si="1"/>
        <v>0</v>
      </c>
      <c r="L53" s="442">
        <v>934772</v>
      </c>
      <c r="M53" s="443">
        <v>936059</v>
      </c>
      <c r="N53" s="412">
        <f>L53-M53</f>
        <v>-1287</v>
      </c>
      <c r="O53" s="412">
        <f t="shared" si="5"/>
        <v>1287000</v>
      </c>
      <c r="P53" s="412">
        <f t="shared" si="3"/>
        <v>1.287</v>
      </c>
      <c r="Q53" s="181"/>
    </row>
    <row r="54" spans="1:17" ht="21" customHeight="1">
      <c r="A54" s="327">
        <v>35</v>
      </c>
      <c r="B54" s="392" t="s">
        <v>17</v>
      </c>
      <c r="C54" s="393">
        <v>4865048</v>
      </c>
      <c r="D54" s="152" t="s">
        <v>12</v>
      </c>
      <c r="E54" s="116" t="s">
        <v>355</v>
      </c>
      <c r="F54" s="404">
        <v>-1000</v>
      </c>
      <c r="G54" s="442">
        <v>997045</v>
      </c>
      <c r="H54" s="443">
        <v>997045</v>
      </c>
      <c r="I54" s="412">
        <f>G54-H54</f>
        <v>0</v>
      </c>
      <c r="J54" s="412">
        <f t="shared" si="4"/>
        <v>0</v>
      </c>
      <c r="K54" s="412">
        <f t="shared" si="1"/>
        <v>0</v>
      </c>
      <c r="L54" s="442">
        <v>927410</v>
      </c>
      <c r="M54" s="443">
        <v>930457</v>
      </c>
      <c r="N54" s="412">
        <f>L54-M54</f>
        <v>-3047</v>
      </c>
      <c r="O54" s="412">
        <f t="shared" si="5"/>
        <v>3047000</v>
      </c>
      <c r="P54" s="412">
        <f t="shared" si="3"/>
        <v>3.047</v>
      </c>
      <c r="Q54" s="181"/>
    </row>
    <row r="55" spans="1:17" ht="21" customHeight="1">
      <c r="A55" s="327"/>
      <c r="B55" s="394" t="s">
        <v>121</v>
      </c>
      <c r="C55" s="393"/>
      <c r="D55" s="152"/>
      <c r="E55" s="116"/>
      <c r="F55" s="402"/>
      <c r="G55" s="618"/>
      <c r="H55" s="623"/>
      <c r="I55" s="412"/>
      <c r="J55" s="412"/>
      <c r="K55" s="412"/>
      <c r="L55" s="413"/>
      <c r="M55" s="409"/>
      <c r="N55" s="412"/>
      <c r="O55" s="412"/>
      <c r="P55" s="412"/>
      <c r="Q55" s="181"/>
    </row>
    <row r="56" spans="1:17" ht="21" customHeight="1">
      <c r="A56" s="327">
        <v>36</v>
      </c>
      <c r="B56" s="392" t="s">
        <v>377</v>
      </c>
      <c r="C56" s="393">
        <v>4864827</v>
      </c>
      <c r="D56" s="152" t="s">
        <v>12</v>
      </c>
      <c r="E56" s="116" t="s">
        <v>355</v>
      </c>
      <c r="F56" s="402">
        <v>-666.666</v>
      </c>
      <c r="G56" s="442">
        <v>994558</v>
      </c>
      <c r="H56" s="443">
        <v>996290</v>
      </c>
      <c r="I56" s="412">
        <f>G56-H56</f>
        <v>-1732</v>
      </c>
      <c r="J56" s="412">
        <f t="shared" si="4"/>
        <v>1154665.512</v>
      </c>
      <c r="K56" s="707">
        <f t="shared" si="1"/>
        <v>1.154665512</v>
      </c>
      <c r="L56" s="442">
        <v>990071</v>
      </c>
      <c r="M56" s="443">
        <v>991422</v>
      </c>
      <c r="N56" s="412">
        <f>L56-M56</f>
        <v>-1351</v>
      </c>
      <c r="O56" s="412">
        <f t="shared" si="5"/>
        <v>900665.7660000001</v>
      </c>
      <c r="P56" s="707">
        <f t="shared" si="3"/>
        <v>0.900665766</v>
      </c>
      <c r="Q56" s="582"/>
    </row>
    <row r="57" spans="1:17" ht="21" customHeight="1">
      <c r="A57" s="327">
        <v>37</v>
      </c>
      <c r="B57" s="392" t="s">
        <v>182</v>
      </c>
      <c r="C57" s="393">
        <v>4864828</v>
      </c>
      <c r="D57" s="152" t="s">
        <v>12</v>
      </c>
      <c r="E57" s="116" t="s">
        <v>355</v>
      </c>
      <c r="F57" s="402">
        <v>-666.666</v>
      </c>
      <c r="G57" s="442">
        <v>972805</v>
      </c>
      <c r="H57" s="443">
        <v>973264</v>
      </c>
      <c r="I57" s="412">
        <f>G57-H57</f>
        <v>-459</v>
      </c>
      <c r="J57" s="412">
        <f t="shared" si="4"/>
        <v>305999.694</v>
      </c>
      <c r="K57" s="707">
        <f t="shared" si="1"/>
        <v>0.30599969400000004</v>
      </c>
      <c r="L57" s="442">
        <v>971784</v>
      </c>
      <c r="M57" s="443">
        <v>971811</v>
      </c>
      <c r="N57" s="412">
        <f>L57-M57</f>
        <v>-27</v>
      </c>
      <c r="O57" s="412">
        <f t="shared" si="5"/>
        <v>17999.982</v>
      </c>
      <c r="P57" s="707">
        <f t="shared" si="3"/>
        <v>0.017999982</v>
      </c>
      <c r="Q57" s="181"/>
    </row>
    <row r="58" spans="1:17" ht="22.5" customHeight="1">
      <c r="A58" s="327"/>
      <c r="B58" s="394" t="s">
        <v>379</v>
      </c>
      <c r="C58" s="393"/>
      <c r="D58" s="152"/>
      <c r="E58" s="116"/>
      <c r="F58" s="402"/>
      <c r="G58" s="618"/>
      <c r="H58" s="623"/>
      <c r="I58" s="412"/>
      <c r="J58" s="412"/>
      <c r="K58" s="412"/>
      <c r="L58" s="416"/>
      <c r="M58" s="409"/>
      <c r="N58" s="412"/>
      <c r="O58" s="412"/>
      <c r="P58" s="412"/>
      <c r="Q58" s="181"/>
    </row>
    <row r="59" spans="1:17" ht="21" customHeight="1">
      <c r="A59" s="327">
        <v>38</v>
      </c>
      <c r="B59" s="392" t="s">
        <v>377</v>
      </c>
      <c r="C59" s="393">
        <v>4865024</v>
      </c>
      <c r="D59" s="152" t="s">
        <v>12</v>
      </c>
      <c r="E59" s="116" t="s">
        <v>355</v>
      </c>
      <c r="F59" s="587">
        <v>-2000</v>
      </c>
      <c r="G59" s="442">
        <v>1093</v>
      </c>
      <c r="H59" s="443">
        <v>1093</v>
      </c>
      <c r="I59" s="412">
        <f>G59-H59</f>
        <v>0</v>
      </c>
      <c r="J59" s="412">
        <f t="shared" si="4"/>
        <v>0</v>
      </c>
      <c r="K59" s="412">
        <f t="shared" si="1"/>
        <v>0</v>
      </c>
      <c r="L59" s="442">
        <v>1360</v>
      </c>
      <c r="M59" s="443">
        <v>1308</v>
      </c>
      <c r="N59" s="412">
        <f>L59-M59</f>
        <v>52</v>
      </c>
      <c r="O59" s="412">
        <f t="shared" si="5"/>
        <v>-104000</v>
      </c>
      <c r="P59" s="412">
        <f t="shared" si="3"/>
        <v>-0.104</v>
      </c>
      <c r="Q59" s="181"/>
    </row>
    <row r="60" spans="1:17" ht="21" customHeight="1">
      <c r="A60" s="327">
        <v>39</v>
      </c>
      <c r="B60" s="392" t="s">
        <v>182</v>
      </c>
      <c r="C60" s="393">
        <v>4864920</v>
      </c>
      <c r="D60" s="152" t="s">
        <v>12</v>
      </c>
      <c r="E60" s="116" t="s">
        <v>355</v>
      </c>
      <c r="F60" s="587">
        <v>-2000</v>
      </c>
      <c r="G60" s="442">
        <v>997969</v>
      </c>
      <c r="H60" s="443">
        <v>997969</v>
      </c>
      <c r="I60" s="412">
        <f>G60-H60</f>
        <v>0</v>
      </c>
      <c r="J60" s="412">
        <f t="shared" si="4"/>
        <v>0</v>
      </c>
      <c r="K60" s="412">
        <f t="shared" si="1"/>
        <v>0</v>
      </c>
      <c r="L60" s="442">
        <v>544</v>
      </c>
      <c r="M60" s="443">
        <v>499</v>
      </c>
      <c r="N60" s="412">
        <f>L60-M60</f>
        <v>45</v>
      </c>
      <c r="O60" s="412">
        <f t="shared" si="5"/>
        <v>-90000</v>
      </c>
      <c r="P60" s="412">
        <f t="shared" si="3"/>
        <v>-0.09</v>
      </c>
      <c r="Q60" s="181"/>
    </row>
    <row r="61" spans="1:17" ht="21" customHeight="1">
      <c r="A61" s="327"/>
      <c r="B61" s="699" t="s">
        <v>385</v>
      </c>
      <c r="C61" s="393"/>
      <c r="D61" s="152"/>
      <c r="E61" s="116"/>
      <c r="F61" s="587"/>
      <c r="G61" s="442"/>
      <c r="H61" s="443"/>
      <c r="I61" s="412"/>
      <c r="J61" s="412"/>
      <c r="K61" s="412"/>
      <c r="L61" s="442"/>
      <c r="M61" s="443"/>
      <c r="N61" s="412"/>
      <c r="O61" s="412"/>
      <c r="P61" s="412"/>
      <c r="Q61" s="181"/>
    </row>
    <row r="62" spans="1:17" ht="21" customHeight="1">
      <c r="A62" s="327">
        <v>40</v>
      </c>
      <c r="B62" s="392" t="s">
        <v>377</v>
      </c>
      <c r="C62" s="393">
        <v>5128414</v>
      </c>
      <c r="D62" s="152" t="s">
        <v>12</v>
      </c>
      <c r="E62" s="116" t="s">
        <v>355</v>
      </c>
      <c r="F62" s="587">
        <v>-1000</v>
      </c>
      <c r="G62" s="442">
        <v>955727</v>
      </c>
      <c r="H62" s="443">
        <v>955919</v>
      </c>
      <c r="I62" s="412">
        <f>G62-H62</f>
        <v>-192</v>
      </c>
      <c r="J62" s="412">
        <f t="shared" si="4"/>
        <v>192000</v>
      </c>
      <c r="K62" s="412">
        <f t="shared" si="1"/>
        <v>0.192</v>
      </c>
      <c r="L62" s="442">
        <v>996893</v>
      </c>
      <c r="M62" s="443">
        <v>997444</v>
      </c>
      <c r="N62" s="412">
        <f>L62-M62</f>
        <v>-551</v>
      </c>
      <c r="O62" s="412">
        <f t="shared" si="5"/>
        <v>551000</v>
      </c>
      <c r="P62" s="412">
        <f t="shared" si="3"/>
        <v>0.551</v>
      </c>
      <c r="Q62" s="181"/>
    </row>
    <row r="63" spans="1:17" ht="21" customHeight="1">
      <c r="A63" s="327">
        <v>41</v>
      </c>
      <c r="B63" s="392" t="s">
        <v>182</v>
      </c>
      <c r="C63" s="393">
        <v>5128416</v>
      </c>
      <c r="D63" s="152" t="s">
        <v>12</v>
      </c>
      <c r="E63" s="116" t="s">
        <v>355</v>
      </c>
      <c r="F63" s="587">
        <v>-1000</v>
      </c>
      <c r="G63" s="442">
        <v>964460</v>
      </c>
      <c r="H63" s="443">
        <v>964732</v>
      </c>
      <c r="I63" s="412">
        <f>G63-H63</f>
        <v>-272</v>
      </c>
      <c r="J63" s="412">
        <f t="shared" si="4"/>
        <v>272000</v>
      </c>
      <c r="K63" s="412">
        <f t="shared" si="1"/>
        <v>0.272</v>
      </c>
      <c r="L63" s="442">
        <v>997542</v>
      </c>
      <c r="M63" s="443">
        <v>997913</v>
      </c>
      <c r="N63" s="412">
        <f>L63-M63</f>
        <v>-371</v>
      </c>
      <c r="O63" s="412">
        <f t="shared" si="5"/>
        <v>371000</v>
      </c>
      <c r="P63" s="412">
        <f t="shared" si="3"/>
        <v>0.371</v>
      </c>
      <c r="Q63" s="181"/>
    </row>
    <row r="64" spans="1:17" ht="21" customHeight="1">
      <c r="A64" s="327"/>
      <c r="B64" s="699" t="s">
        <v>394</v>
      </c>
      <c r="C64" s="393"/>
      <c r="D64" s="152"/>
      <c r="E64" s="116"/>
      <c r="F64" s="587"/>
      <c r="G64" s="442"/>
      <c r="H64" s="443"/>
      <c r="I64" s="412"/>
      <c r="J64" s="412"/>
      <c r="K64" s="412"/>
      <c r="L64" s="442"/>
      <c r="M64" s="443"/>
      <c r="N64" s="412"/>
      <c r="O64" s="412"/>
      <c r="P64" s="412"/>
      <c r="Q64" s="181"/>
    </row>
    <row r="65" spans="1:17" ht="21" customHeight="1">
      <c r="A65" s="327">
        <v>42</v>
      </c>
      <c r="B65" s="392" t="s">
        <v>395</v>
      </c>
      <c r="C65" s="393">
        <v>5100228</v>
      </c>
      <c r="D65" s="152" t="s">
        <v>12</v>
      </c>
      <c r="E65" s="116" t="s">
        <v>355</v>
      </c>
      <c r="F65" s="587">
        <v>800</v>
      </c>
      <c r="G65" s="442">
        <v>994783</v>
      </c>
      <c r="H65" s="443">
        <v>994971</v>
      </c>
      <c r="I65" s="412">
        <f>G65-H65</f>
        <v>-188</v>
      </c>
      <c r="J65" s="412">
        <f t="shared" si="4"/>
        <v>-150400</v>
      </c>
      <c r="K65" s="412">
        <f t="shared" si="1"/>
        <v>-0.1504</v>
      </c>
      <c r="L65" s="442">
        <v>1240</v>
      </c>
      <c r="M65" s="443">
        <v>1239</v>
      </c>
      <c r="N65" s="412">
        <f>L65-M65</f>
        <v>1</v>
      </c>
      <c r="O65" s="412">
        <f t="shared" si="5"/>
        <v>800</v>
      </c>
      <c r="P65" s="412">
        <f t="shared" si="3"/>
        <v>0.0008</v>
      </c>
      <c r="Q65" s="181"/>
    </row>
    <row r="66" spans="1:17" ht="21" customHeight="1">
      <c r="A66" s="327">
        <v>43</v>
      </c>
      <c r="B66" s="483" t="s">
        <v>396</v>
      </c>
      <c r="C66" s="393">
        <v>5128441</v>
      </c>
      <c r="D66" s="152" t="s">
        <v>12</v>
      </c>
      <c r="E66" s="116" t="s">
        <v>355</v>
      </c>
      <c r="F66" s="587">
        <v>800</v>
      </c>
      <c r="G66" s="442">
        <v>13011</v>
      </c>
      <c r="H66" s="443">
        <v>12900</v>
      </c>
      <c r="I66" s="412">
        <f>G66-H66</f>
        <v>111</v>
      </c>
      <c r="J66" s="412">
        <f t="shared" si="4"/>
        <v>88800</v>
      </c>
      <c r="K66" s="412">
        <f t="shared" si="1"/>
        <v>0.0888</v>
      </c>
      <c r="L66" s="442">
        <v>856</v>
      </c>
      <c r="M66" s="443">
        <v>833</v>
      </c>
      <c r="N66" s="412">
        <f>L66-M66</f>
        <v>23</v>
      </c>
      <c r="O66" s="412">
        <f t="shared" si="5"/>
        <v>18400</v>
      </c>
      <c r="P66" s="412">
        <f t="shared" si="3"/>
        <v>0.0184</v>
      </c>
      <c r="Q66" s="181"/>
    </row>
    <row r="67" spans="1:17" ht="21" customHeight="1">
      <c r="A67" s="327">
        <v>44</v>
      </c>
      <c r="B67" s="392" t="s">
        <v>371</v>
      </c>
      <c r="C67" s="393">
        <v>5128443</v>
      </c>
      <c r="D67" s="152" t="s">
        <v>12</v>
      </c>
      <c r="E67" s="116" t="s">
        <v>355</v>
      </c>
      <c r="F67" s="587">
        <v>800</v>
      </c>
      <c r="G67" s="442">
        <v>972388</v>
      </c>
      <c r="H67" s="443">
        <v>973398</v>
      </c>
      <c r="I67" s="412">
        <f>G67-H67</f>
        <v>-1010</v>
      </c>
      <c r="J67" s="412">
        <f t="shared" si="4"/>
        <v>-808000</v>
      </c>
      <c r="K67" s="412">
        <f t="shared" si="1"/>
        <v>-0.808</v>
      </c>
      <c r="L67" s="442">
        <v>999698</v>
      </c>
      <c r="M67" s="443">
        <v>999697</v>
      </c>
      <c r="N67" s="412">
        <f>L67-M67</f>
        <v>1</v>
      </c>
      <c r="O67" s="412">
        <f t="shared" si="5"/>
        <v>800</v>
      </c>
      <c r="P67" s="412">
        <f t="shared" si="3"/>
        <v>0.0008</v>
      </c>
      <c r="Q67" s="181"/>
    </row>
    <row r="68" spans="1:17" ht="21" customHeight="1">
      <c r="A68" s="327">
        <v>45</v>
      </c>
      <c r="B68" s="392" t="s">
        <v>399</v>
      </c>
      <c r="C68" s="393">
        <v>5128407</v>
      </c>
      <c r="D68" s="152" t="s">
        <v>12</v>
      </c>
      <c r="E68" s="116" t="s">
        <v>355</v>
      </c>
      <c r="F68" s="587">
        <v>-2000</v>
      </c>
      <c r="G68" s="442">
        <v>999423</v>
      </c>
      <c r="H68" s="443">
        <v>999423</v>
      </c>
      <c r="I68" s="412">
        <f>G68-H68</f>
        <v>0</v>
      </c>
      <c r="J68" s="412">
        <f t="shared" si="4"/>
        <v>0</v>
      </c>
      <c r="K68" s="412">
        <f t="shared" si="1"/>
        <v>0</v>
      </c>
      <c r="L68" s="442">
        <v>999980</v>
      </c>
      <c r="M68" s="443">
        <v>999980</v>
      </c>
      <c r="N68" s="412">
        <f>L68-M68</f>
        <v>0</v>
      </c>
      <c r="O68" s="412">
        <f t="shared" si="5"/>
        <v>0</v>
      </c>
      <c r="P68" s="412">
        <f t="shared" si="3"/>
        <v>0</v>
      </c>
      <c r="Q68" s="181"/>
    </row>
    <row r="69" spans="1:17" ht="21" customHeight="1">
      <c r="A69" s="327"/>
      <c r="B69" s="357" t="s">
        <v>107</v>
      </c>
      <c r="C69" s="393"/>
      <c r="D69" s="104"/>
      <c r="E69" s="104"/>
      <c r="F69" s="402"/>
      <c r="G69" s="618"/>
      <c r="H69" s="617"/>
      <c r="I69" s="412"/>
      <c r="J69" s="412"/>
      <c r="K69" s="412"/>
      <c r="L69" s="413"/>
      <c r="M69" s="412"/>
      <c r="N69" s="412"/>
      <c r="O69" s="412"/>
      <c r="P69" s="412"/>
      <c r="Q69" s="181"/>
    </row>
    <row r="70" spans="1:17" ht="21" customHeight="1">
      <c r="A70" s="327">
        <v>46</v>
      </c>
      <c r="B70" s="392" t="s">
        <v>118</v>
      </c>
      <c r="C70" s="393">
        <v>4864951</v>
      </c>
      <c r="D70" s="152" t="s">
        <v>12</v>
      </c>
      <c r="E70" s="116" t="s">
        <v>355</v>
      </c>
      <c r="F70" s="404">
        <v>1000</v>
      </c>
      <c r="G70" s="442">
        <v>996374</v>
      </c>
      <c r="H70" s="443">
        <v>996376</v>
      </c>
      <c r="I70" s="412">
        <f>G70-H70</f>
        <v>-2</v>
      </c>
      <c r="J70" s="412">
        <f t="shared" si="4"/>
        <v>-2000</v>
      </c>
      <c r="K70" s="412">
        <f t="shared" si="1"/>
        <v>-0.002</v>
      </c>
      <c r="L70" s="442">
        <v>37234</v>
      </c>
      <c r="M70" s="443">
        <v>37502</v>
      </c>
      <c r="N70" s="412">
        <f>L70-M70</f>
        <v>-268</v>
      </c>
      <c r="O70" s="412">
        <f t="shared" si="5"/>
        <v>-268000</v>
      </c>
      <c r="P70" s="412">
        <f t="shared" si="3"/>
        <v>-0.268</v>
      </c>
      <c r="Q70" s="181"/>
    </row>
    <row r="71" spans="1:17" ht="21" customHeight="1">
      <c r="A71" s="327">
        <v>47</v>
      </c>
      <c r="B71" s="392" t="s">
        <v>119</v>
      </c>
      <c r="C71" s="393">
        <v>4902501</v>
      </c>
      <c r="D71" s="152" t="s">
        <v>12</v>
      </c>
      <c r="E71" s="116" t="s">
        <v>355</v>
      </c>
      <c r="F71" s="404">
        <v>1333.33</v>
      </c>
      <c r="G71" s="442">
        <v>995932</v>
      </c>
      <c r="H71" s="443">
        <v>995935</v>
      </c>
      <c r="I71" s="409">
        <f>G71-H71</f>
        <v>-3</v>
      </c>
      <c r="J71" s="409">
        <f t="shared" si="4"/>
        <v>-3999.99</v>
      </c>
      <c r="K71" s="409">
        <f t="shared" si="1"/>
        <v>-0.00399999</v>
      </c>
      <c r="L71" s="442">
        <v>999789</v>
      </c>
      <c r="M71" s="443">
        <v>999946</v>
      </c>
      <c r="N71" s="412">
        <f>L71-M71</f>
        <v>-157</v>
      </c>
      <c r="O71" s="412">
        <f t="shared" si="5"/>
        <v>-209332.81</v>
      </c>
      <c r="P71" s="412">
        <f t="shared" si="3"/>
        <v>-0.20933281</v>
      </c>
      <c r="Q71" s="181"/>
    </row>
    <row r="72" spans="1:17" ht="21" customHeight="1">
      <c r="A72" s="327"/>
      <c r="B72" s="394" t="s">
        <v>181</v>
      </c>
      <c r="C72" s="393"/>
      <c r="D72" s="152"/>
      <c r="E72" s="152"/>
      <c r="F72" s="404"/>
      <c r="G72" s="618"/>
      <c r="H72" s="617"/>
      <c r="I72" s="412"/>
      <c r="J72" s="412"/>
      <c r="K72" s="412"/>
      <c r="L72" s="413"/>
      <c r="M72" s="412"/>
      <c r="N72" s="412"/>
      <c r="O72" s="412"/>
      <c r="P72" s="412"/>
      <c r="Q72" s="181"/>
    </row>
    <row r="73" spans="1:17" ht="21" customHeight="1">
      <c r="A73" s="327">
        <v>48</v>
      </c>
      <c r="B73" s="392" t="s">
        <v>38</v>
      </c>
      <c r="C73" s="393">
        <v>4864990</v>
      </c>
      <c r="D73" s="152" t="s">
        <v>12</v>
      </c>
      <c r="E73" s="116" t="s">
        <v>355</v>
      </c>
      <c r="F73" s="404">
        <v>-1000</v>
      </c>
      <c r="G73" s="442">
        <v>8273</v>
      </c>
      <c r="H73" s="443">
        <v>8259</v>
      </c>
      <c r="I73" s="412">
        <f>G73-H73</f>
        <v>14</v>
      </c>
      <c r="J73" s="412">
        <f t="shared" si="4"/>
        <v>-14000</v>
      </c>
      <c r="K73" s="412">
        <f t="shared" si="1"/>
        <v>-0.014</v>
      </c>
      <c r="L73" s="442">
        <v>978107</v>
      </c>
      <c r="M73" s="443">
        <v>978904</v>
      </c>
      <c r="N73" s="412">
        <f>L73-M73</f>
        <v>-797</v>
      </c>
      <c r="O73" s="412">
        <f t="shared" si="5"/>
        <v>797000</v>
      </c>
      <c r="P73" s="412">
        <f t="shared" si="3"/>
        <v>0.797</v>
      </c>
      <c r="Q73" s="181"/>
    </row>
    <row r="74" spans="1:17" ht="21" customHeight="1">
      <c r="A74" s="327">
        <v>49</v>
      </c>
      <c r="B74" s="392" t="s">
        <v>182</v>
      </c>
      <c r="C74" s="393">
        <v>4864991</v>
      </c>
      <c r="D74" s="152" t="s">
        <v>12</v>
      </c>
      <c r="E74" s="116" t="s">
        <v>355</v>
      </c>
      <c r="F74" s="404">
        <v>-1000</v>
      </c>
      <c r="G74" s="442">
        <v>999249</v>
      </c>
      <c r="H74" s="443">
        <v>999248</v>
      </c>
      <c r="I74" s="412">
        <f>G74-H74</f>
        <v>1</v>
      </c>
      <c r="J74" s="412">
        <f t="shared" si="4"/>
        <v>-1000</v>
      </c>
      <c r="K74" s="412">
        <f t="shared" si="1"/>
        <v>-0.001</v>
      </c>
      <c r="L74" s="442">
        <v>986317</v>
      </c>
      <c r="M74" s="443">
        <v>986343</v>
      </c>
      <c r="N74" s="412">
        <f>L74-M74</f>
        <v>-26</v>
      </c>
      <c r="O74" s="412">
        <f t="shared" si="5"/>
        <v>26000</v>
      </c>
      <c r="P74" s="412">
        <f t="shared" si="3"/>
        <v>0.026</v>
      </c>
      <c r="Q74" s="181"/>
    </row>
    <row r="75" spans="1:17" ht="21" customHeight="1">
      <c r="A75" s="327"/>
      <c r="B75" s="399" t="s">
        <v>28</v>
      </c>
      <c r="C75" s="360"/>
      <c r="D75" s="64"/>
      <c r="E75" s="64"/>
      <c r="F75" s="404"/>
      <c r="G75" s="618"/>
      <c r="H75" s="617"/>
      <c r="I75" s="412"/>
      <c r="J75" s="412"/>
      <c r="K75" s="412"/>
      <c r="L75" s="413"/>
      <c r="M75" s="412"/>
      <c r="N75" s="412"/>
      <c r="O75" s="412"/>
      <c r="P75" s="412"/>
      <c r="Q75" s="181"/>
    </row>
    <row r="76" spans="1:17" ht="21" customHeight="1">
      <c r="A76" s="327">
        <v>50</v>
      </c>
      <c r="B76" s="108" t="s">
        <v>83</v>
      </c>
      <c r="C76" s="360">
        <v>4865092</v>
      </c>
      <c r="D76" s="64" t="s">
        <v>12</v>
      </c>
      <c r="E76" s="116" t="s">
        <v>355</v>
      </c>
      <c r="F76" s="404">
        <v>100</v>
      </c>
      <c r="G76" s="442">
        <v>11047</v>
      </c>
      <c r="H76" s="443">
        <v>9780</v>
      </c>
      <c r="I76" s="412">
        <f>G76-H76</f>
        <v>1267</v>
      </c>
      <c r="J76" s="412">
        <f t="shared" si="4"/>
        <v>126700</v>
      </c>
      <c r="K76" s="412">
        <f t="shared" si="1"/>
        <v>0.1267</v>
      </c>
      <c r="L76" s="442">
        <v>12847</v>
      </c>
      <c r="M76" s="443">
        <v>12739</v>
      </c>
      <c r="N76" s="412">
        <f>L76-M76</f>
        <v>108</v>
      </c>
      <c r="O76" s="412">
        <f t="shared" si="5"/>
        <v>10800</v>
      </c>
      <c r="P76" s="412">
        <f t="shared" si="3"/>
        <v>0.0108</v>
      </c>
      <c r="Q76" s="181"/>
    </row>
    <row r="77" spans="1:17" ht="21" customHeight="1">
      <c r="A77" s="327"/>
      <c r="B77" s="394" t="s">
        <v>49</v>
      </c>
      <c r="C77" s="393"/>
      <c r="D77" s="152"/>
      <c r="E77" s="152"/>
      <c r="F77" s="404"/>
      <c r="G77" s="618"/>
      <c r="H77" s="617"/>
      <c r="I77" s="412"/>
      <c r="J77" s="412"/>
      <c r="K77" s="412"/>
      <c r="L77" s="413"/>
      <c r="M77" s="412"/>
      <c r="N77" s="412"/>
      <c r="O77" s="412"/>
      <c r="P77" s="412"/>
      <c r="Q77" s="181"/>
    </row>
    <row r="78" spans="1:17" ht="21" customHeight="1">
      <c r="A78" s="774">
        <v>51</v>
      </c>
      <c r="B78" s="775" t="s">
        <v>356</v>
      </c>
      <c r="C78" s="776">
        <v>4864813</v>
      </c>
      <c r="D78" s="777" t="s">
        <v>12</v>
      </c>
      <c r="E78" s="778" t="s">
        <v>355</v>
      </c>
      <c r="F78" s="779">
        <v>100</v>
      </c>
      <c r="G78" s="744">
        <v>31353</v>
      </c>
      <c r="H78" s="745">
        <v>31724</v>
      </c>
      <c r="I78" s="780">
        <f>G78-H78</f>
        <v>-371</v>
      </c>
      <c r="J78" s="780">
        <f t="shared" si="4"/>
        <v>-37100</v>
      </c>
      <c r="K78" s="780">
        <f t="shared" si="1"/>
        <v>-0.0371</v>
      </c>
      <c r="L78" s="744">
        <v>143396</v>
      </c>
      <c r="M78" s="745">
        <v>143397</v>
      </c>
      <c r="N78" s="780">
        <f>L78-M78</f>
        <v>-1</v>
      </c>
      <c r="O78" s="780">
        <f t="shared" si="5"/>
        <v>-100</v>
      </c>
      <c r="P78" s="780">
        <f t="shared" si="3"/>
        <v>-0.0001</v>
      </c>
      <c r="Q78" s="181" t="s">
        <v>419</v>
      </c>
    </row>
    <row r="79" spans="1:17" ht="21" customHeight="1">
      <c r="A79" s="400"/>
      <c r="B79" s="399" t="s">
        <v>317</v>
      </c>
      <c r="C79" s="393"/>
      <c r="D79" s="152"/>
      <c r="E79" s="152"/>
      <c r="F79" s="404"/>
      <c r="G79" s="618"/>
      <c r="H79" s="617"/>
      <c r="I79" s="412"/>
      <c r="J79" s="412"/>
      <c r="K79" s="412"/>
      <c r="L79" s="413"/>
      <c r="M79" s="412"/>
      <c r="N79" s="412"/>
      <c r="O79" s="412"/>
      <c r="P79" s="412"/>
      <c r="Q79" s="181"/>
    </row>
    <row r="80" spans="1:17" ht="21" customHeight="1">
      <c r="A80" s="327">
        <v>52</v>
      </c>
      <c r="B80" s="538" t="s">
        <v>359</v>
      </c>
      <c r="C80" s="393">
        <v>4865174</v>
      </c>
      <c r="D80" s="116" t="s">
        <v>12</v>
      </c>
      <c r="E80" s="116" t="s">
        <v>355</v>
      </c>
      <c r="F80" s="404">
        <v>1000</v>
      </c>
      <c r="G80" s="445">
        <v>0</v>
      </c>
      <c r="H80" s="446">
        <v>0</v>
      </c>
      <c r="I80" s="409">
        <f>G80-H80</f>
        <v>0</v>
      </c>
      <c r="J80" s="409">
        <f t="shared" si="4"/>
        <v>0</v>
      </c>
      <c r="K80" s="409">
        <f t="shared" si="1"/>
        <v>0</v>
      </c>
      <c r="L80" s="445">
        <v>0</v>
      </c>
      <c r="M80" s="446">
        <v>0</v>
      </c>
      <c r="N80" s="409">
        <f>L80-M80</f>
        <v>0</v>
      </c>
      <c r="O80" s="409">
        <f t="shared" si="5"/>
        <v>0</v>
      </c>
      <c r="P80" s="409">
        <f t="shared" si="3"/>
        <v>0</v>
      </c>
      <c r="Q80" s="575"/>
    </row>
    <row r="81" spans="1:17" ht="21" customHeight="1">
      <c r="A81" s="327"/>
      <c r="B81" s="399" t="s">
        <v>37</v>
      </c>
      <c r="C81" s="436"/>
      <c r="D81" s="465"/>
      <c r="E81" s="426"/>
      <c r="F81" s="436"/>
      <c r="G81" s="616"/>
      <c r="H81" s="617"/>
      <c r="I81" s="443"/>
      <c r="J81" s="443"/>
      <c r="K81" s="444"/>
      <c r="L81" s="442"/>
      <c r="M81" s="443"/>
      <c r="N81" s="443"/>
      <c r="O81" s="443"/>
      <c r="P81" s="444"/>
      <c r="Q81" s="181"/>
    </row>
    <row r="82" spans="1:17" ht="21" customHeight="1">
      <c r="A82" s="327">
        <v>53</v>
      </c>
      <c r="B82" s="538" t="s">
        <v>371</v>
      </c>
      <c r="C82" s="436">
        <v>4864961</v>
      </c>
      <c r="D82" s="464" t="s">
        <v>12</v>
      </c>
      <c r="E82" s="426" t="s">
        <v>355</v>
      </c>
      <c r="F82" s="436">
        <v>1000</v>
      </c>
      <c r="G82" s="442">
        <v>956392</v>
      </c>
      <c r="H82" s="443">
        <v>957088</v>
      </c>
      <c r="I82" s="443">
        <f>G82-H82</f>
        <v>-696</v>
      </c>
      <c r="J82" s="443">
        <f>$F82*I82</f>
        <v>-696000</v>
      </c>
      <c r="K82" s="444">
        <f>J82/1000000</f>
        <v>-0.696</v>
      </c>
      <c r="L82" s="442">
        <v>992480</v>
      </c>
      <c r="M82" s="443">
        <v>992480</v>
      </c>
      <c r="N82" s="443">
        <f>L82-M82</f>
        <v>0</v>
      </c>
      <c r="O82" s="443">
        <f>$F82*N82</f>
        <v>0</v>
      </c>
      <c r="P82" s="444">
        <f>O82/1000000</f>
        <v>0</v>
      </c>
      <c r="Q82" s="181"/>
    </row>
    <row r="83" spans="1:17" ht="21" customHeight="1">
      <c r="A83" s="327"/>
      <c r="B83" s="399" t="s">
        <v>193</v>
      </c>
      <c r="C83" s="436"/>
      <c r="D83" s="464"/>
      <c r="E83" s="426"/>
      <c r="F83" s="436"/>
      <c r="G83" s="624"/>
      <c r="H83" s="623"/>
      <c r="I83" s="443"/>
      <c r="J83" s="443"/>
      <c r="K83" s="443"/>
      <c r="L83" s="445"/>
      <c r="M83" s="446"/>
      <c r="N83" s="443"/>
      <c r="O83" s="443"/>
      <c r="P83" s="443"/>
      <c r="Q83" s="181"/>
    </row>
    <row r="84" spans="1:17" ht="21" customHeight="1">
      <c r="A84" s="327">
        <v>54</v>
      </c>
      <c r="B84" s="392" t="s">
        <v>373</v>
      </c>
      <c r="C84" s="436">
        <v>4902586</v>
      </c>
      <c r="D84" s="464" t="s">
        <v>12</v>
      </c>
      <c r="E84" s="426" t="s">
        <v>355</v>
      </c>
      <c r="F84" s="436">
        <v>100</v>
      </c>
      <c r="G84" s="442">
        <v>1405</v>
      </c>
      <c r="H84" s="443">
        <v>1405</v>
      </c>
      <c r="I84" s="443">
        <f>G84-H84</f>
        <v>0</v>
      </c>
      <c r="J84" s="443">
        <f>$F84*I84</f>
        <v>0</v>
      </c>
      <c r="K84" s="444">
        <f>J84/1000000</f>
        <v>0</v>
      </c>
      <c r="L84" s="442">
        <v>8203</v>
      </c>
      <c r="M84" s="443">
        <v>7317</v>
      </c>
      <c r="N84" s="443">
        <f>L84-M84</f>
        <v>886</v>
      </c>
      <c r="O84" s="443">
        <f>$F84*N84</f>
        <v>88600</v>
      </c>
      <c r="P84" s="444">
        <f>O84/1000000</f>
        <v>0.0886</v>
      </c>
      <c r="Q84" s="181"/>
    </row>
    <row r="85" spans="1:17" ht="21" customHeight="1">
      <c r="A85" s="327">
        <v>55</v>
      </c>
      <c r="B85" s="392" t="s">
        <v>374</v>
      </c>
      <c r="C85" s="436">
        <v>4902587</v>
      </c>
      <c r="D85" s="464" t="s">
        <v>12</v>
      </c>
      <c r="E85" s="426" t="s">
        <v>355</v>
      </c>
      <c r="F85" s="436">
        <v>100</v>
      </c>
      <c r="G85" s="442">
        <v>8390</v>
      </c>
      <c r="H85" s="443">
        <v>8390</v>
      </c>
      <c r="I85" s="443">
        <f>G85-H85</f>
        <v>0</v>
      </c>
      <c r="J85" s="443">
        <f>$F85*I85</f>
        <v>0</v>
      </c>
      <c r="K85" s="444">
        <f>J85/1000000</f>
        <v>0</v>
      </c>
      <c r="L85" s="442">
        <v>15908</v>
      </c>
      <c r="M85" s="443">
        <v>15058</v>
      </c>
      <c r="N85" s="443">
        <f>L85-M85</f>
        <v>850</v>
      </c>
      <c r="O85" s="443">
        <f>$F85*N85</f>
        <v>85000</v>
      </c>
      <c r="P85" s="444">
        <f>O85/1000000</f>
        <v>0.085</v>
      </c>
      <c r="Q85" s="181"/>
    </row>
    <row r="86" spans="1:17" ht="21" customHeight="1" thickBot="1">
      <c r="A86" s="117"/>
      <c r="B86" s="317"/>
      <c r="C86" s="234"/>
      <c r="D86" s="315"/>
      <c r="E86" s="315"/>
      <c r="F86" s="405"/>
      <c r="G86" s="424"/>
      <c r="H86" s="421"/>
      <c r="I86" s="422"/>
      <c r="J86" s="422"/>
      <c r="K86" s="422"/>
      <c r="L86" s="425"/>
      <c r="M86" s="422"/>
      <c r="N86" s="422"/>
      <c r="O86" s="422"/>
      <c r="P86" s="422"/>
      <c r="Q86" s="182"/>
    </row>
    <row r="87" spans="3:16" ht="17.25" thickTop="1">
      <c r="C87" s="93"/>
      <c r="D87" s="93"/>
      <c r="E87" s="93"/>
      <c r="F87" s="406"/>
      <c r="L87" s="18"/>
      <c r="M87" s="18"/>
      <c r="N87" s="18"/>
      <c r="O87" s="18"/>
      <c r="P87" s="18"/>
    </row>
    <row r="88" spans="1:16" ht="28.5" customHeight="1">
      <c r="A88" s="228" t="s">
        <v>321</v>
      </c>
      <c r="C88" s="67"/>
      <c r="D88" s="93"/>
      <c r="E88" s="93"/>
      <c r="F88" s="406"/>
      <c r="K88" s="233">
        <f>SUM(K8:K86)</f>
        <v>-1.7314347939999992</v>
      </c>
      <c r="L88" s="94"/>
      <c r="M88" s="94"/>
      <c r="N88" s="94"/>
      <c r="O88" s="94"/>
      <c r="P88" s="233">
        <f>SUM(P8:P86)</f>
        <v>23.794533768000004</v>
      </c>
    </row>
    <row r="89" spans="3:16" ht="16.5">
      <c r="C89" s="93"/>
      <c r="D89" s="93"/>
      <c r="E89" s="93"/>
      <c r="F89" s="406"/>
      <c r="L89" s="18"/>
      <c r="M89" s="18"/>
      <c r="N89" s="18"/>
      <c r="O89" s="18"/>
      <c r="P89" s="18"/>
    </row>
    <row r="90" spans="1:17" ht="24" thickBot="1">
      <c r="A90" s="530" t="s">
        <v>199</v>
      </c>
      <c r="C90" s="93"/>
      <c r="D90" s="93"/>
      <c r="E90" s="93"/>
      <c r="F90" s="406"/>
      <c r="G90" s="19"/>
      <c r="H90" s="19"/>
      <c r="I90" s="56" t="s">
        <v>407</v>
      </c>
      <c r="J90" s="19"/>
      <c r="K90" s="19"/>
      <c r="L90" s="21"/>
      <c r="M90" s="21"/>
      <c r="N90" s="56" t="s">
        <v>408</v>
      </c>
      <c r="O90" s="21"/>
      <c r="P90" s="21"/>
      <c r="Q90" s="539" t="str">
        <f>NDPL!$Q$1</f>
        <v>MAY-2013</v>
      </c>
    </row>
    <row r="91" spans="1:17" ht="39.75" thickBot="1" thickTop="1">
      <c r="A91" s="41" t="s">
        <v>8</v>
      </c>
      <c r="B91" s="38" t="s">
        <v>9</v>
      </c>
      <c r="C91" s="39" t="s">
        <v>1</v>
      </c>
      <c r="D91" s="39" t="s">
        <v>2</v>
      </c>
      <c r="E91" s="39" t="s">
        <v>3</v>
      </c>
      <c r="F91" s="407" t="s">
        <v>10</v>
      </c>
      <c r="G91" s="41" t="str">
        <f>NDPL!G5</f>
        <v>FINAL READING 01/06/2013</v>
      </c>
      <c r="H91" s="39" t="str">
        <f>NDPL!H5</f>
        <v>INTIAL READING 01/05/2013</v>
      </c>
      <c r="I91" s="39" t="s">
        <v>4</v>
      </c>
      <c r="J91" s="39" t="s">
        <v>5</v>
      </c>
      <c r="K91" s="39" t="s">
        <v>6</v>
      </c>
      <c r="L91" s="41" t="str">
        <f>NDPL!G5</f>
        <v>FINAL READING 01/06/2013</v>
      </c>
      <c r="M91" s="39" t="str">
        <f>NDPL!H5</f>
        <v>INTIAL READING 01/05/2013</v>
      </c>
      <c r="N91" s="39" t="s">
        <v>4</v>
      </c>
      <c r="O91" s="39" t="s">
        <v>5</v>
      </c>
      <c r="P91" s="39" t="s">
        <v>6</v>
      </c>
      <c r="Q91" s="40" t="s">
        <v>318</v>
      </c>
    </row>
    <row r="92" spans="3:16" ht="18" thickBot="1" thickTop="1">
      <c r="C92" s="93"/>
      <c r="D92" s="93"/>
      <c r="E92" s="93"/>
      <c r="F92" s="406"/>
      <c r="L92" s="18"/>
      <c r="M92" s="18"/>
      <c r="N92" s="18"/>
      <c r="O92" s="18"/>
      <c r="P92" s="18"/>
    </row>
    <row r="93" spans="1:17" ht="18" customHeight="1" thickTop="1">
      <c r="A93" s="474"/>
      <c r="B93" s="475" t="s">
        <v>183</v>
      </c>
      <c r="C93" s="417"/>
      <c r="D93" s="113"/>
      <c r="E93" s="113"/>
      <c r="F93" s="408"/>
      <c r="G93" s="63"/>
      <c r="H93" s="25"/>
      <c r="I93" s="25"/>
      <c r="J93" s="25"/>
      <c r="K93" s="35"/>
      <c r="L93" s="103"/>
      <c r="M93" s="26"/>
      <c r="N93" s="26"/>
      <c r="O93" s="26"/>
      <c r="P93" s="27"/>
      <c r="Q93" s="180"/>
    </row>
    <row r="94" spans="1:17" ht="18">
      <c r="A94" s="416">
        <v>1</v>
      </c>
      <c r="B94" s="476" t="s">
        <v>184</v>
      </c>
      <c r="C94" s="436">
        <v>4865143</v>
      </c>
      <c r="D94" s="152" t="s">
        <v>12</v>
      </c>
      <c r="E94" s="116" t="s">
        <v>355</v>
      </c>
      <c r="F94" s="409">
        <v>-100</v>
      </c>
      <c r="G94" s="442">
        <v>36375</v>
      </c>
      <c r="H94" s="443">
        <v>36375</v>
      </c>
      <c r="I94" s="382">
        <f>G94-H94</f>
        <v>0</v>
      </c>
      <c r="J94" s="382">
        <f>$F94*I94</f>
        <v>0</v>
      </c>
      <c r="K94" s="382">
        <f aca="true" t="shared" si="8" ref="K94:K142">J94/1000000</f>
        <v>0</v>
      </c>
      <c r="L94" s="442">
        <v>891565</v>
      </c>
      <c r="M94" s="443">
        <v>891565</v>
      </c>
      <c r="N94" s="382">
        <f>L94-M94</f>
        <v>0</v>
      </c>
      <c r="O94" s="382">
        <f>$F94*N94</f>
        <v>0</v>
      </c>
      <c r="P94" s="382">
        <f aca="true" t="shared" si="9" ref="P94:P142">O94/1000000</f>
        <v>0</v>
      </c>
      <c r="Q94" s="581"/>
    </row>
    <row r="95" spans="1:17" ht="18" customHeight="1">
      <c r="A95" s="416"/>
      <c r="B95" s="477" t="s">
        <v>43</v>
      </c>
      <c r="C95" s="436"/>
      <c r="D95" s="152"/>
      <c r="E95" s="152"/>
      <c r="F95" s="409"/>
      <c r="G95" s="618"/>
      <c r="H95" s="617"/>
      <c r="I95" s="382"/>
      <c r="J95" s="382"/>
      <c r="K95" s="382"/>
      <c r="L95" s="333"/>
      <c r="M95" s="382"/>
      <c r="N95" s="382"/>
      <c r="O95" s="382"/>
      <c r="P95" s="382"/>
      <c r="Q95" s="401"/>
    </row>
    <row r="96" spans="1:17" ht="18" customHeight="1">
      <c r="A96" s="416"/>
      <c r="B96" s="477" t="s">
        <v>121</v>
      </c>
      <c r="C96" s="436"/>
      <c r="D96" s="152"/>
      <c r="E96" s="152"/>
      <c r="F96" s="409"/>
      <c r="G96" s="618"/>
      <c r="H96" s="617"/>
      <c r="I96" s="382"/>
      <c r="J96" s="382"/>
      <c r="K96" s="382"/>
      <c r="L96" s="333"/>
      <c r="M96" s="382"/>
      <c r="N96" s="382"/>
      <c r="O96" s="382"/>
      <c r="P96" s="382"/>
      <c r="Q96" s="401"/>
    </row>
    <row r="97" spans="1:17" ht="18" customHeight="1">
      <c r="A97" s="416">
        <v>2</v>
      </c>
      <c r="B97" s="476" t="s">
        <v>122</v>
      </c>
      <c r="C97" s="436">
        <v>4865134</v>
      </c>
      <c r="D97" s="152" t="s">
        <v>12</v>
      </c>
      <c r="E97" s="116" t="s">
        <v>355</v>
      </c>
      <c r="F97" s="409">
        <v>-100</v>
      </c>
      <c r="G97" s="442">
        <v>111430</v>
      </c>
      <c r="H97" s="443">
        <v>112292</v>
      </c>
      <c r="I97" s="382">
        <f>G97-H97</f>
        <v>-862</v>
      </c>
      <c r="J97" s="382">
        <f aca="true" t="shared" si="10" ref="J97:J142">$F97*I97</f>
        <v>86200</v>
      </c>
      <c r="K97" s="382">
        <f t="shared" si="8"/>
        <v>0.0862</v>
      </c>
      <c r="L97" s="442">
        <v>1615</v>
      </c>
      <c r="M97" s="443">
        <v>1623</v>
      </c>
      <c r="N97" s="382">
        <f>L97-M97</f>
        <v>-8</v>
      </c>
      <c r="O97" s="382">
        <f aca="true" t="shared" si="11" ref="O97:O142">$F97*N97</f>
        <v>800</v>
      </c>
      <c r="P97" s="382">
        <f t="shared" si="9"/>
        <v>0.0008</v>
      </c>
      <c r="Q97" s="401"/>
    </row>
    <row r="98" spans="1:17" ht="18" customHeight="1">
      <c r="A98" s="416">
        <v>3</v>
      </c>
      <c r="B98" s="414" t="s">
        <v>123</v>
      </c>
      <c r="C98" s="436">
        <v>4865135</v>
      </c>
      <c r="D98" s="104" t="s">
        <v>12</v>
      </c>
      <c r="E98" s="116" t="s">
        <v>355</v>
      </c>
      <c r="F98" s="409">
        <v>-100</v>
      </c>
      <c r="G98" s="442">
        <v>76605</v>
      </c>
      <c r="H98" s="443">
        <v>69365</v>
      </c>
      <c r="I98" s="382">
        <f>G98-H98</f>
        <v>7240</v>
      </c>
      <c r="J98" s="382">
        <f t="shared" si="10"/>
        <v>-724000</v>
      </c>
      <c r="K98" s="382">
        <f t="shared" si="8"/>
        <v>-0.724</v>
      </c>
      <c r="L98" s="442">
        <v>690</v>
      </c>
      <c r="M98" s="443">
        <v>131</v>
      </c>
      <c r="N98" s="382">
        <f>L98-M98</f>
        <v>559</v>
      </c>
      <c r="O98" s="382">
        <f t="shared" si="11"/>
        <v>-55900</v>
      </c>
      <c r="P98" s="382">
        <f t="shared" si="9"/>
        <v>-0.0559</v>
      </c>
      <c r="Q98" s="401"/>
    </row>
    <row r="99" spans="1:17" ht="18" customHeight="1">
      <c r="A99" s="416">
        <v>4</v>
      </c>
      <c r="B99" s="476" t="s">
        <v>185</v>
      </c>
      <c r="C99" s="436">
        <v>4864804</v>
      </c>
      <c r="D99" s="152" t="s">
        <v>12</v>
      </c>
      <c r="E99" s="116" t="s">
        <v>355</v>
      </c>
      <c r="F99" s="409">
        <v>-100</v>
      </c>
      <c r="G99" s="442">
        <v>998548</v>
      </c>
      <c r="H99" s="443">
        <v>998490</v>
      </c>
      <c r="I99" s="382">
        <f>G99-H99</f>
        <v>58</v>
      </c>
      <c r="J99" s="382">
        <f t="shared" si="10"/>
        <v>-5800</v>
      </c>
      <c r="K99" s="382">
        <f t="shared" si="8"/>
        <v>-0.0058</v>
      </c>
      <c r="L99" s="442">
        <v>1000002</v>
      </c>
      <c r="M99" s="443">
        <v>999959</v>
      </c>
      <c r="N99" s="382">
        <f>L99-M99</f>
        <v>43</v>
      </c>
      <c r="O99" s="382">
        <f t="shared" si="11"/>
        <v>-4300</v>
      </c>
      <c r="P99" s="382">
        <f t="shared" si="9"/>
        <v>-0.0043</v>
      </c>
      <c r="Q99" s="401" t="s">
        <v>428</v>
      </c>
    </row>
    <row r="100" spans="1:17" ht="18" customHeight="1">
      <c r="A100" s="416">
        <v>5</v>
      </c>
      <c r="B100" s="476" t="s">
        <v>186</v>
      </c>
      <c r="C100" s="436">
        <v>4865163</v>
      </c>
      <c r="D100" s="152" t="s">
        <v>12</v>
      </c>
      <c r="E100" s="116" t="s">
        <v>355</v>
      </c>
      <c r="F100" s="409">
        <v>-100</v>
      </c>
      <c r="G100" s="442">
        <v>997204</v>
      </c>
      <c r="H100" s="443">
        <v>997076</v>
      </c>
      <c r="I100" s="382">
        <f>G100-H100</f>
        <v>128</v>
      </c>
      <c r="J100" s="382">
        <f t="shared" si="10"/>
        <v>-12800</v>
      </c>
      <c r="K100" s="382">
        <f t="shared" si="8"/>
        <v>-0.0128</v>
      </c>
      <c r="L100" s="442">
        <v>999935</v>
      </c>
      <c r="M100" s="443">
        <v>999920</v>
      </c>
      <c r="N100" s="382">
        <f>L100-M100</f>
        <v>15</v>
      </c>
      <c r="O100" s="382">
        <f t="shared" si="11"/>
        <v>-1500</v>
      </c>
      <c r="P100" s="382">
        <f t="shared" si="9"/>
        <v>-0.0015</v>
      </c>
      <c r="Q100" s="401"/>
    </row>
    <row r="101" spans="1:17" ht="18" customHeight="1">
      <c r="A101" s="416"/>
      <c r="B101" s="478" t="s">
        <v>187</v>
      </c>
      <c r="C101" s="436"/>
      <c r="D101" s="104"/>
      <c r="E101" s="104"/>
      <c r="F101" s="409"/>
      <c r="G101" s="618"/>
      <c r="H101" s="617"/>
      <c r="I101" s="382"/>
      <c r="J101" s="382"/>
      <c r="K101" s="382"/>
      <c r="L101" s="333"/>
      <c r="M101" s="382"/>
      <c r="N101" s="382"/>
      <c r="O101" s="382"/>
      <c r="P101" s="382"/>
      <c r="Q101" s="401"/>
    </row>
    <row r="102" spans="1:17" ht="18" customHeight="1">
      <c r="A102" s="416"/>
      <c r="B102" s="478" t="s">
        <v>112</v>
      </c>
      <c r="C102" s="436"/>
      <c r="D102" s="104"/>
      <c r="E102" s="104"/>
      <c r="F102" s="409"/>
      <c r="G102" s="618"/>
      <c r="H102" s="617"/>
      <c r="I102" s="382"/>
      <c r="J102" s="382"/>
      <c r="K102" s="382"/>
      <c r="L102" s="333"/>
      <c r="M102" s="382"/>
      <c r="N102" s="382"/>
      <c r="O102" s="382"/>
      <c r="P102" s="382"/>
      <c r="Q102" s="401"/>
    </row>
    <row r="103" spans="1:17" s="90" customFormat="1" ht="18">
      <c r="A103" s="688">
        <v>6</v>
      </c>
      <c r="B103" s="689" t="s">
        <v>410</v>
      </c>
      <c r="C103" s="690">
        <v>4864845</v>
      </c>
      <c r="D103" s="194" t="s">
        <v>12</v>
      </c>
      <c r="E103" s="195" t="s">
        <v>355</v>
      </c>
      <c r="F103" s="691">
        <v>-2000</v>
      </c>
      <c r="G103" s="705">
        <v>875</v>
      </c>
      <c r="H103" s="706">
        <v>783</v>
      </c>
      <c r="I103" s="732">
        <f>G103-H103</f>
        <v>92</v>
      </c>
      <c r="J103" s="732">
        <f t="shared" si="10"/>
        <v>-184000</v>
      </c>
      <c r="K103" s="732">
        <f t="shared" si="8"/>
        <v>-0.184</v>
      </c>
      <c r="L103" s="705">
        <v>72605</v>
      </c>
      <c r="M103" s="706">
        <v>72541</v>
      </c>
      <c r="N103" s="732">
        <f>L103-M103</f>
        <v>64</v>
      </c>
      <c r="O103" s="732">
        <f t="shared" si="11"/>
        <v>-128000</v>
      </c>
      <c r="P103" s="732">
        <f t="shared" si="9"/>
        <v>-0.128</v>
      </c>
      <c r="Q103" s="733"/>
    </row>
    <row r="104" spans="1:17" ht="18">
      <c r="A104" s="416">
        <v>7</v>
      </c>
      <c r="B104" s="476" t="s">
        <v>188</v>
      </c>
      <c r="C104" s="436">
        <v>4864862</v>
      </c>
      <c r="D104" s="152" t="s">
        <v>12</v>
      </c>
      <c r="E104" s="116" t="s">
        <v>355</v>
      </c>
      <c r="F104" s="409">
        <v>-1000</v>
      </c>
      <c r="G104" s="445">
        <v>1601</v>
      </c>
      <c r="H104" s="446">
        <v>548</v>
      </c>
      <c r="I104" s="358">
        <f>G104-H104</f>
        <v>1053</v>
      </c>
      <c r="J104" s="358">
        <f t="shared" si="10"/>
        <v>-1053000</v>
      </c>
      <c r="K104" s="358">
        <f t="shared" si="8"/>
        <v>-1.053</v>
      </c>
      <c r="L104" s="445">
        <v>15</v>
      </c>
      <c r="M104" s="446">
        <v>0</v>
      </c>
      <c r="N104" s="358">
        <f>L104-M104</f>
        <v>15</v>
      </c>
      <c r="O104" s="358">
        <f t="shared" si="11"/>
        <v>-15000</v>
      </c>
      <c r="P104" s="358">
        <f t="shared" si="9"/>
        <v>-0.015</v>
      </c>
      <c r="Q104" s="755"/>
    </row>
    <row r="105" spans="1:17" ht="18" customHeight="1">
      <c r="A105" s="416">
        <v>8</v>
      </c>
      <c r="B105" s="476" t="s">
        <v>189</v>
      </c>
      <c r="C105" s="436">
        <v>4865142</v>
      </c>
      <c r="D105" s="152" t="s">
        <v>12</v>
      </c>
      <c r="E105" s="116" t="s">
        <v>355</v>
      </c>
      <c r="F105" s="409">
        <v>-100</v>
      </c>
      <c r="G105" s="442">
        <v>890230</v>
      </c>
      <c r="H105" s="443">
        <v>887048</v>
      </c>
      <c r="I105" s="382">
        <f>G105-H105</f>
        <v>3182</v>
      </c>
      <c r="J105" s="382">
        <f t="shared" si="10"/>
        <v>-318200</v>
      </c>
      <c r="K105" s="382">
        <f t="shared" si="8"/>
        <v>-0.3182</v>
      </c>
      <c r="L105" s="442">
        <v>54462</v>
      </c>
      <c r="M105" s="443">
        <v>54409</v>
      </c>
      <c r="N105" s="382">
        <f>L105-M105</f>
        <v>53</v>
      </c>
      <c r="O105" s="382">
        <f t="shared" si="11"/>
        <v>-5300</v>
      </c>
      <c r="P105" s="382">
        <f t="shared" si="9"/>
        <v>-0.0053</v>
      </c>
      <c r="Q105" s="401"/>
    </row>
    <row r="106" spans="1:17" ht="18" customHeight="1">
      <c r="A106" s="416"/>
      <c r="B106" s="477" t="s">
        <v>112</v>
      </c>
      <c r="C106" s="436"/>
      <c r="D106" s="152"/>
      <c r="E106" s="152"/>
      <c r="F106" s="409"/>
      <c r="G106" s="618"/>
      <c r="H106" s="617"/>
      <c r="I106" s="382"/>
      <c r="J106" s="382"/>
      <c r="K106" s="382"/>
      <c r="L106" s="333"/>
      <c r="M106" s="382"/>
      <c r="N106" s="382"/>
      <c r="O106" s="382"/>
      <c r="P106" s="382"/>
      <c r="Q106" s="401"/>
    </row>
    <row r="107" spans="1:17" ht="18" customHeight="1">
      <c r="A107" s="416">
        <v>9</v>
      </c>
      <c r="B107" s="476" t="s">
        <v>190</v>
      </c>
      <c r="C107" s="436">
        <v>4865093</v>
      </c>
      <c r="D107" s="152" t="s">
        <v>12</v>
      </c>
      <c r="E107" s="116" t="s">
        <v>355</v>
      </c>
      <c r="F107" s="409">
        <v>-100</v>
      </c>
      <c r="G107" s="442">
        <v>56080</v>
      </c>
      <c r="H107" s="443">
        <v>55913</v>
      </c>
      <c r="I107" s="382">
        <f>G107-H107</f>
        <v>167</v>
      </c>
      <c r="J107" s="382">
        <f t="shared" si="10"/>
        <v>-16700</v>
      </c>
      <c r="K107" s="382">
        <f t="shared" si="8"/>
        <v>-0.0167</v>
      </c>
      <c r="L107" s="442">
        <v>55062</v>
      </c>
      <c r="M107" s="443">
        <v>54129</v>
      </c>
      <c r="N107" s="382">
        <f>L107-M107</f>
        <v>933</v>
      </c>
      <c r="O107" s="382">
        <f t="shared" si="11"/>
        <v>-93300</v>
      </c>
      <c r="P107" s="382">
        <f t="shared" si="9"/>
        <v>-0.0933</v>
      </c>
      <c r="Q107" s="401"/>
    </row>
    <row r="108" spans="1:17" ht="18" customHeight="1">
      <c r="A108" s="416">
        <v>10</v>
      </c>
      <c r="B108" s="476" t="s">
        <v>191</v>
      </c>
      <c r="C108" s="436">
        <v>4865094</v>
      </c>
      <c r="D108" s="152" t="s">
        <v>12</v>
      </c>
      <c r="E108" s="116" t="s">
        <v>355</v>
      </c>
      <c r="F108" s="409">
        <v>-100</v>
      </c>
      <c r="G108" s="442">
        <v>46703</v>
      </c>
      <c r="H108" s="443">
        <v>46546</v>
      </c>
      <c r="I108" s="382">
        <f>G108-H108</f>
        <v>157</v>
      </c>
      <c r="J108" s="382">
        <f t="shared" si="10"/>
        <v>-15700</v>
      </c>
      <c r="K108" s="382">
        <f t="shared" si="8"/>
        <v>-0.0157</v>
      </c>
      <c r="L108" s="442">
        <v>55220</v>
      </c>
      <c r="M108" s="443">
        <v>54656</v>
      </c>
      <c r="N108" s="382">
        <f>L108-M108</f>
        <v>564</v>
      </c>
      <c r="O108" s="382">
        <f t="shared" si="11"/>
        <v>-56400</v>
      </c>
      <c r="P108" s="382">
        <f t="shared" si="9"/>
        <v>-0.0564</v>
      </c>
      <c r="Q108" s="401"/>
    </row>
    <row r="109" spans="1:17" ht="18">
      <c r="A109" s="688">
        <v>11</v>
      </c>
      <c r="B109" s="689" t="s">
        <v>192</v>
      </c>
      <c r="C109" s="690">
        <v>4865144</v>
      </c>
      <c r="D109" s="194" t="s">
        <v>12</v>
      </c>
      <c r="E109" s="195" t="s">
        <v>355</v>
      </c>
      <c r="F109" s="691">
        <v>-200</v>
      </c>
      <c r="G109" s="692">
        <v>82787</v>
      </c>
      <c r="H109" s="693">
        <v>82208</v>
      </c>
      <c r="I109" s="373">
        <f>G109-H109</f>
        <v>579</v>
      </c>
      <c r="J109" s="373">
        <f t="shared" si="10"/>
        <v>-115800</v>
      </c>
      <c r="K109" s="373">
        <f t="shared" si="8"/>
        <v>-0.1158</v>
      </c>
      <c r="L109" s="692">
        <v>107300</v>
      </c>
      <c r="M109" s="693">
        <v>105465</v>
      </c>
      <c r="N109" s="373">
        <f>L109-M109</f>
        <v>1835</v>
      </c>
      <c r="O109" s="373">
        <f t="shared" si="11"/>
        <v>-367000</v>
      </c>
      <c r="P109" s="373">
        <f t="shared" si="9"/>
        <v>-0.367</v>
      </c>
      <c r="Q109" s="687"/>
    </row>
    <row r="110" spans="1:17" ht="18" customHeight="1">
      <c r="A110" s="416"/>
      <c r="B110" s="478" t="s">
        <v>187</v>
      </c>
      <c r="C110" s="436"/>
      <c r="D110" s="104"/>
      <c r="E110" s="104"/>
      <c r="F110" s="402"/>
      <c r="G110" s="618"/>
      <c r="H110" s="617"/>
      <c r="I110" s="382"/>
      <c r="J110" s="382"/>
      <c r="K110" s="382"/>
      <c r="L110" s="333"/>
      <c r="M110" s="382"/>
      <c r="N110" s="382"/>
      <c r="O110" s="382"/>
      <c r="P110" s="382"/>
      <c r="Q110" s="401"/>
    </row>
    <row r="111" spans="1:17" ht="18" customHeight="1">
      <c r="A111" s="416"/>
      <c r="B111" s="477" t="s">
        <v>193</v>
      </c>
      <c r="C111" s="436"/>
      <c r="D111" s="152"/>
      <c r="E111" s="152"/>
      <c r="F111" s="402"/>
      <c r="G111" s="618"/>
      <c r="H111" s="617"/>
      <c r="I111" s="382"/>
      <c r="J111" s="382"/>
      <c r="K111" s="382"/>
      <c r="L111" s="333"/>
      <c r="M111" s="382"/>
      <c r="N111" s="382"/>
      <c r="O111" s="382"/>
      <c r="P111" s="382"/>
      <c r="Q111" s="401"/>
    </row>
    <row r="112" spans="1:17" ht="18" customHeight="1">
      <c r="A112" s="416">
        <v>12</v>
      </c>
      <c r="B112" s="476" t="s">
        <v>409</v>
      </c>
      <c r="C112" s="436">
        <v>4864892</v>
      </c>
      <c r="D112" s="152" t="s">
        <v>12</v>
      </c>
      <c r="E112" s="116" t="s">
        <v>355</v>
      </c>
      <c r="F112" s="409">
        <v>500</v>
      </c>
      <c r="G112" s="445">
        <v>4351</v>
      </c>
      <c r="H112" s="446">
        <v>4364</v>
      </c>
      <c r="I112" s="358">
        <f>G112-H112</f>
        <v>-13</v>
      </c>
      <c r="J112" s="358">
        <f t="shared" si="10"/>
        <v>-6500</v>
      </c>
      <c r="K112" s="790">
        <f t="shared" si="8"/>
        <v>-0.0065</v>
      </c>
      <c r="L112" s="445">
        <v>20406</v>
      </c>
      <c r="M112" s="446">
        <v>21267</v>
      </c>
      <c r="N112" s="358">
        <f>L112-M112</f>
        <v>-861</v>
      </c>
      <c r="O112" s="358">
        <f t="shared" si="11"/>
        <v>-430500</v>
      </c>
      <c r="P112" s="790">
        <f t="shared" si="9"/>
        <v>-0.4305</v>
      </c>
      <c r="Q112" s="696"/>
    </row>
    <row r="113" spans="1:17" ht="18" customHeight="1">
      <c r="A113" s="416">
        <v>13</v>
      </c>
      <c r="B113" s="476" t="s">
        <v>412</v>
      </c>
      <c r="C113" s="436">
        <v>4864826</v>
      </c>
      <c r="D113" s="152" t="s">
        <v>12</v>
      </c>
      <c r="E113" s="116" t="s">
        <v>355</v>
      </c>
      <c r="F113" s="409">
        <v>83.33333333333334</v>
      </c>
      <c r="G113" s="445">
        <v>4121</v>
      </c>
      <c r="H113" s="446">
        <v>4362</v>
      </c>
      <c r="I113" s="358">
        <f>G113-H113</f>
        <v>-241</v>
      </c>
      <c r="J113" s="358">
        <f t="shared" si="10"/>
        <v>-20083.333333333336</v>
      </c>
      <c r="K113" s="790">
        <f t="shared" si="8"/>
        <v>-0.020083333333333335</v>
      </c>
      <c r="L113" s="445">
        <v>986977</v>
      </c>
      <c r="M113" s="446">
        <v>987091</v>
      </c>
      <c r="N113" s="358">
        <f>L113-M113</f>
        <v>-114</v>
      </c>
      <c r="O113" s="358">
        <f t="shared" si="11"/>
        <v>-9500.000000000002</v>
      </c>
      <c r="P113" s="790">
        <f t="shared" si="9"/>
        <v>-0.009500000000000001</v>
      </c>
      <c r="Q113" s="753"/>
    </row>
    <row r="114" spans="1:17" ht="18" customHeight="1">
      <c r="A114" s="416">
        <v>14</v>
      </c>
      <c r="B114" s="476" t="s">
        <v>121</v>
      </c>
      <c r="C114" s="436">
        <v>4864791</v>
      </c>
      <c r="D114" s="152" t="s">
        <v>12</v>
      </c>
      <c r="E114" s="116" t="s">
        <v>355</v>
      </c>
      <c r="F114" s="409">
        <v>166.66666666666669</v>
      </c>
      <c r="G114" s="445">
        <v>996903</v>
      </c>
      <c r="H114" s="446">
        <v>999010</v>
      </c>
      <c r="I114" s="358">
        <f>G114-H114</f>
        <v>-2107</v>
      </c>
      <c r="J114" s="358">
        <f t="shared" si="10"/>
        <v>-351166.6666666667</v>
      </c>
      <c r="K114" s="790">
        <f t="shared" si="8"/>
        <v>-0.3511666666666667</v>
      </c>
      <c r="L114" s="445">
        <v>994294</v>
      </c>
      <c r="M114" s="446">
        <v>994401</v>
      </c>
      <c r="N114" s="358">
        <f>L114-M114</f>
        <v>-107</v>
      </c>
      <c r="O114" s="358">
        <f t="shared" si="11"/>
        <v>-17833.333333333336</v>
      </c>
      <c r="P114" s="790">
        <f t="shared" si="9"/>
        <v>-0.017833333333333336</v>
      </c>
      <c r="Q114" s="753"/>
    </row>
    <row r="115" spans="1:17" ht="18" customHeight="1">
      <c r="A115" s="416"/>
      <c r="B115" s="414"/>
      <c r="C115" s="436"/>
      <c r="D115" s="104"/>
      <c r="E115" s="116"/>
      <c r="F115" s="409"/>
      <c r="G115" s="442"/>
      <c r="H115" s="443"/>
      <c r="I115" s="358"/>
      <c r="J115" s="358"/>
      <c r="K115" s="358"/>
      <c r="L115" s="442"/>
      <c r="M115" s="443"/>
      <c r="N115" s="382"/>
      <c r="O115" s="382"/>
      <c r="P115" s="382"/>
      <c r="Q115" s="401"/>
    </row>
    <row r="116" spans="1:17" ht="18" customHeight="1">
      <c r="A116" s="416"/>
      <c r="B116" s="477" t="s">
        <v>194</v>
      </c>
      <c r="C116" s="436"/>
      <c r="D116" s="152"/>
      <c r="E116" s="152"/>
      <c r="F116" s="409"/>
      <c r="G116" s="442"/>
      <c r="H116" s="443"/>
      <c r="I116" s="382"/>
      <c r="J116" s="382"/>
      <c r="K116" s="382"/>
      <c r="L116" s="333"/>
      <c r="M116" s="382"/>
      <c r="N116" s="382"/>
      <c r="O116" s="382"/>
      <c r="P116" s="382"/>
      <c r="Q116" s="401"/>
    </row>
    <row r="117" spans="1:17" ht="18" customHeight="1">
      <c r="A117" s="416">
        <v>15</v>
      </c>
      <c r="B117" s="414" t="s">
        <v>195</v>
      </c>
      <c r="C117" s="436">
        <v>4865133</v>
      </c>
      <c r="D117" s="104" t="s">
        <v>12</v>
      </c>
      <c r="E117" s="116" t="s">
        <v>355</v>
      </c>
      <c r="F117" s="409">
        <v>-100</v>
      </c>
      <c r="G117" s="442">
        <v>279077</v>
      </c>
      <c r="H117" s="443">
        <v>276519</v>
      </c>
      <c r="I117" s="382">
        <f>G117-H117</f>
        <v>2558</v>
      </c>
      <c r="J117" s="382">
        <f t="shared" si="10"/>
        <v>-255800</v>
      </c>
      <c r="K117" s="382">
        <f t="shared" si="8"/>
        <v>-0.2558</v>
      </c>
      <c r="L117" s="442">
        <v>41021</v>
      </c>
      <c r="M117" s="443">
        <v>39707</v>
      </c>
      <c r="N117" s="382">
        <f>L117-M117</f>
        <v>1314</v>
      </c>
      <c r="O117" s="382">
        <f t="shared" si="11"/>
        <v>-131400</v>
      </c>
      <c r="P117" s="382">
        <f t="shared" si="9"/>
        <v>-0.1314</v>
      </c>
      <c r="Q117" s="401"/>
    </row>
    <row r="118" spans="1:17" ht="18" customHeight="1">
      <c r="A118" s="416"/>
      <c r="B118" s="478" t="s">
        <v>196</v>
      </c>
      <c r="C118" s="436"/>
      <c r="D118" s="104"/>
      <c r="E118" s="152"/>
      <c r="F118" s="409"/>
      <c r="G118" s="618"/>
      <c r="H118" s="617"/>
      <c r="I118" s="382"/>
      <c r="J118" s="382"/>
      <c r="K118" s="382"/>
      <c r="L118" s="333"/>
      <c r="M118" s="382"/>
      <c r="N118" s="382"/>
      <c r="O118" s="382"/>
      <c r="P118" s="382"/>
      <c r="Q118" s="401"/>
    </row>
    <row r="119" spans="1:17" ht="18" customHeight="1">
      <c r="A119" s="416">
        <v>16</v>
      </c>
      <c r="B119" s="414" t="s">
        <v>183</v>
      </c>
      <c r="C119" s="436">
        <v>4865076</v>
      </c>
      <c r="D119" s="104" t="s">
        <v>12</v>
      </c>
      <c r="E119" s="116" t="s">
        <v>355</v>
      </c>
      <c r="F119" s="409">
        <v>-100</v>
      </c>
      <c r="G119" s="442">
        <v>1287</v>
      </c>
      <c r="H119" s="443">
        <v>1234</v>
      </c>
      <c r="I119" s="382">
        <f>G119-H119</f>
        <v>53</v>
      </c>
      <c r="J119" s="382">
        <f t="shared" si="10"/>
        <v>-5300</v>
      </c>
      <c r="K119" s="382">
        <f t="shared" si="8"/>
        <v>-0.0053</v>
      </c>
      <c r="L119" s="442">
        <v>16367</v>
      </c>
      <c r="M119" s="443">
        <v>15687</v>
      </c>
      <c r="N119" s="382">
        <f>L119-M119</f>
        <v>680</v>
      </c>
      <c r="O119" s="382">
        <f t="shared" si="11"/>
        <v>-68000</v>
      </c>
      <c r="P119" s="382">
        <f t="shared" si="9"/>
        <v>-0.068</v>
      </c>
      <c r="Q119" s="557"/>
    </row>
    <row r="120" spans="1:17" ht="18" customHeight="1">
      <c r="A120" s="416">
        <v>17</v>
      </c>
      <c r="B120" s="476" t="s">
        <v>197</v>
      </c>
      <c r="C120" s="436">
        <v>4865077</v>
      </c>
      <c r="D120" s="152" t="s">
        <v>12</v>
      </c>
      <c r="E120" s="116" t="s">
        <v>355</v>
      </c>
      <c r="F120" s="409">
        <v>-100</v>
      </c>
      <c r="G120" s="618"/>
      <c r="H120" s="623"/>
      <c r="I120" s="382">
        <f>G120-H120</f>
        <v>0</v>
      </c>
      <c r="J120" s="382">
        <f t="shared" si="10"/>
        <v>0</v>
      </c>
      <c r="K120" s="382">
        <f t="shared" si="8"/>
        <v>0</v>
      </c>
      <c r="L120" s="327"/>
      <c r="M120" s="358"/>
      <c r="N120" s="382">
        <f>L120-M120</f>
        <v>0</v>
      </c>
      <c r="O120" s="382">
        <f t="shared" si="11"/>
        <v>0</v>
      </c>
      <c r="P120" s="382">
        <f t="shared" si="9"/>
        <v>0</v>
      </c>
      <c r="Q120" s="401"/>
    </row>
    <row r="121" spans="1:17" ht="18" customHeight="1">
      <c r="A121" s="440"/>
      <c r="B121" s="477" t="s">
        <v>51</v>
      </c>
      <c r="C121" s="406"/>
      <c r="D121" s="93"/>
      <c r="E121" s="93"/>
      <c r="F121" s="409"/>
      <c r="G121" s="618"/>
      <c r="H121" s="617"/>
      <c r="I121" s="382"/>
      <c r="J121" s="382"/>
      <c r="K121" s="382"/>
      <c r="L121" s="333"/>
      <c r="M121" s="382"/>
      <c r="N121" s="382"/>
      <c r="O121" s="382"/>
      <c r="P121" s="382"/>
      <c r="Q121" s="401"/>
    </row>
    <row r="122" spans="1:17" ht="18" customHeight="1">
      <c r="A122" s="781">
        <v>18</v>
      </c>
      <c r="B122" s="786" t="s">
        <v>202</v>
      </c>
      <c r="C122" s="772">
        <v>4864824</v>
      </c>
      <c r="D122" s="778" t="s">
        <v>12</v>
      </c>
      <c r="E122" s="778" t="s">
        <v>355</v>
      </c>
      <c r="F122" s="780">
        <v>-100</v>
      </c>
      <c r="G122" s="744">
        <v>802</v>
      </c>
      <c r="H122" s="745">
        <v>534</v>
      </c>
      <c r="I122" s="787">
        <f>G122-H122</f>
        <v>268</v>
      </c>
      <c r="J122" s="787">
        <f t="shared" si="10"/>
        <v>-26800</v>
      </c>
      <c r="K122" s="791">
        <f t="shared" si="8"/>
        <v>-0.0268</v>
      </c>
      <c r="L122" s="744">
        <v>77486</v>
      </c>
      <c r="M122" s="745">
        <v>77611</v>
      </c>
      <c r="N122" s="787">
        <f>L122-M122</f>
        <v>-125</v>
      </c>
      <c r="O122" s="787">
        <f t="shared" si="11"/>
        <v>12500</v>
      </c>
      <c r="P122" s="791">
        <f t="shared" si="9"/>
        <v>0.0125</v>
      </c>
      <c r="Q122" s="401"/>
    </row>
    <row r="123" spans="1:17" ht="18" customHeight="1">
      <c r="A123" s="781">
        <v>18</v>
      </c>
      <c r="B123" s="786" t="s">
        <v>202</v>
      </c>
      <c r="C123" s="785" t="s">
        <v>430</v>
      </c>
      <c r="D123" s="778"/>
      <c r="E123" s="778"/>
      <c r="F123" s="780"/>
      <c r="G123" s="744"/>
      <c r="H123" s="745"/>
      <c r="I123" s="787"/>
      <c r="J123" s="787"/>
      <c r="K123" s="792">
        <f>(K122/20)*11</f>
        <v>-0.01474</v>
      </c>
      <c r="L123" s="744"/>
      <c r="M123" s="745"/>
      <c r="N123" s="787"/>
      <c r="O123" s="787"/>
      <c r="P123" s="792">
        <f>(P122/20)*11</f>
        <v>0.006875</v>
      </c>
      <c r="Q123" s="401"/>
    </row>
    <row r="124" spans="1:17" ht="18" customHeight="1">
      <c r="A124" s="416"/>
      <c r="B124" s="478" t="s">
        <v>52</v>
      </c>
      <c r="C124" s="409"/>
      <c r="D124" s="104"/>
      <c r="E124" s="104"/>
      <c r="F124" s="409"/>
      <c r="G124" s="618"/>
      <c r="H124" s="617"/>
      <c r="I124" s="382"/>
      <c r="J124" s="382"/>
      <c r="K124" s="382"/>
      <c r="L124" s="333"/>
      <c r="M124" s="382"/>
      <c r="N124" s="382"/>
      <c r="O124" s="382"/>
      <c r="P124" s="382"/>
      <c r="Q124" s="401"/>
    </row>
    <row r="125" spans="1:17" ht="18" customHeight="1">
      <c r="A125" s="416"/>
      <c r="B125" s="478" t="s">
        <v>53</v>
      </c>
      <c r="C125" s="409"/>
      <c r="D125" s="104"/>
      <c r="E125" s="104"/>
      <c r="F125" s="409"/>
      <c r="G125" s="618"/>
      <c r="H125" s="617"/>
      <c r="I125" s="382"/>
      <c r="J125" s="382"/>
      <c r="K125" s="382"/>
      <c r="L125" s="333"/>
      <c r="M125" s="382"/>
      <c r="N125" s="382"/>
      <c r="O125" s="382"/>
      <c r="P125" s="382"/>
      <c r="Q125" s="401"/>
    </row>
    <row r="126" spans="1:17" ht="18" customHeight="1">
      <c r="A126" s="416"/>
      <c r="B126" s="478" t="s">
        <v>54</v>
      </c>
      <c r="C126" s="409"/>
      <c r="D126" s="104"/>
      <c r="E126" s="104"/>
      <c r="F126" s="409"/>
      <c r="G126" s="618"/>
      <c r="H126" s="617"/>
      <c r="I126" s="382"/>
      <c r="J126" s="382"/>
      <c r="K126" s="382"/>
      <c r="L126" s="333"/>
      <c r="M126" s="382"/>
      <c r="N126" s="382"/>
      <c r="O126" s="382"/>
      <c r="P126" s="382"/>
      <c r="Q126" s="401"/>
    </row>
    <row r="127" spans="1:17" ht="17.25" customHeight="1">
      <c r="A127" s="416">
        <v>19</v>
      </c>
      <c r="B127" s="476" t="s">
        <v>55</v>
      </c>
      <c r="C127" s="436">
        <v>4865090</v>
      </c>
      <c r="D127" s="152" t="s">
        <v>12</v>
      </c>
      <c r="E127" s="116" t="s">
        <v>355</v>
      </c>
      <c r="F127" s="409">
        <v>-100</v>
      </c>
      <c r="G127" s="442">
        <v>9213</v>
      </c>
      <c r="H127" s="443">
        <v>9193</v>
      </c>
      <c r="I127" s="382">
        <f>G127-H127</f>
        <v>20</v>
      </c>
      <c r="J127" s="382">
        <f t="shared" si="10"/>
        <v>-2000</v>
      </c>
      <c r="K127" s="382">
        <f t="shared" si="8"/>
        <v>-0.002</v>
      </c>
      <c r="L127" s="442">
        <v>28489</v>
      </c>
      <c r="M127" s="443">
        <v>28136</v>
      </c>
      <c r="N127" s="382">
        <f>L127-M127</f>
        <v>353</v>
      </c>
      <c r="O127" s="382">
        <f t="shared" si="11"/>
        <v>-35300</v>
      </c>
      <c r="P127" s="382">
        <f t="shared" si="9"/>
        <v>-0.0353</v>
      </c>
      <c r="Q127" s="543"/>
    </row>
    <row r="128" spans="1:17" ht="18" customHeight="1">
      <c r="A128" s="416">
        <v>20</v>
      </c>
      <c r="B128" s="476" t="s">
        <v>56</v>
      </c>
      <c r="C128" s="436">
        <v>4902519</v>
      </c>
      <c r="D128" s="152" t="s">
        <v>12</v>
      </c>
      <c r="E128" s="116" t="s">
        <v>355</v>
      </c>
      <c r="F128" s="409">
        <v>-100</v>
      </c>
      <c r="G128" s="442">
        <v>10014</v>
      </c>
      <c r="H128" s="443">
        <v>9951</v>
      </c>
      <c r="I128" s="382">
        <f>G128-H128</f>
        <v>63</v>
      </c>
      <c r="J128" s="382">
        <f t="shared" si="10"/>
        <v>-6300</v>
      </c>
      <c r="K128" s="382">
        <f t="shared" si="8"/>
        <v>-0.0063</v>
      </c>
      <c r="L128" s="442">
        <v>43730</v>
      </c>
      <c r="M128" s="443">
        <v>40940</v>
      </c>
      <c r="N128" s="382">
        <f>L128-M128</f>
        <v>2790</v>
      </c>
      <c r="O128" s="382">
        <f t="shared" si="11"/>
        <v>-279000</v>
      </c>
      <c r="P128" s="382">
        <f t="shared" si="9"/>
        <v>-0.279</v>
      </c>
      <c r="Q128" s="401"/>
    </row>
    <row r="129" spans="1:17" ht="18" customHeight="1">
      <c r="A129" s="416">
        <v>21</v>
      </c>
      <c r="B129" s="476" t="s">
        <v>57</v>
      </c>
      <c r="C129" s="436">
        <v>4902520</v>
      </c>
      <c r="D129" s="152" t="s">
        <v>12</v>
      </c>
      <c r="E129" s="116" t="s">
        <v>355</v>
      </c>
      <c r="F129" s="409">
        <v>-100</v>
      </c>
      <c r="G129" s="442">
        <v>15066</v>
      </c>
      <c r="H129" s="443">
        <v>14515</v>
      </c>
      <c r="I129" s="382">
        <f>G129-H129</f>
        <v>551</v>
      </c>
      <c r="J129" s="382">
        <f t="shared" si="10"/>
        <v>-55100</v>
      </c>
      <c r="K129" s="382">
        <f t="shared" si="8"/>
        <v>-0.0551</v>
      </c>
      <c r="L129" s="442">
        <v>51353</v>
      </c>
      <c r="M129" s="443">
        <v>51059</v>
      </c>
      <c r="N129" s="382">
        <f>L129-M129</f>
        <v>294</v>
      </c>
      <c r="O129" s="382">
        <f t="shared" si="11"/>
        <v>-29400</v>
      </c>
      <c r="P129" s="382">
        <f t="shared" si="9"/>
        <v>-0.0294</v>
      </c>
      <c r="Q129" s="401"/>
    </row>
    <row r="130" spans="1:17" ht="18" customHeight="1">
      <c r="A130" s="416"/>
      <c r="B130" s="476"/>
      <c r="C130" s="436"/>
      <c r="D130" s="152"/>
      <c r="E130" s="152"/>
      <c r="F130" s="409"/>
      <c r="G130" s="618"/>
      <c r="H130" s="617"/>
      <c r="I130" s="382"/>
      <c r="J130" s="382"/>
      <c r="K130" s="382"/>
      <c r="L130" s="333"/>
      <c r="M130" s="382"/>
      <c r="N130" s="382"/>
      <c r="O130" s="382"/>
      <c r="P130" s="382"/>
      <c r="Q130" s="401"/>
    </row>
    <row r="131" spans="1:17" ht="18" customHeight="1">
      <c r="A131" s="416"/>
      <c r="B131" s="477" t="s">
        <v>58</v>
      </c>
      <c r="C131" s="436"/>
      <c r="D131" s="152"/>
      <c r="E131" s="152"/>
      <c r="F131" s="409"/>
      <c r="G131" s="618"/>
      <c r="H131" s="617"/>
      <c r="I131" s="382"/>
      <c r="J131" s="382"/>
      <c r="K131" s="382"/>
      <c r="L131" s="333"/>
      <c r="M131" s="382"/>
      <c r="N131" s="382"/>
      <c r="O131" s="382"/>
      <c r="P131" s="382"/>
      <c r="Q131" s="401"/>
    </row>
    <row r="132" spans="1:17" ht="18" customHeight="1">
      <c r="A132" s="416">
        <v>22</v>
      </c>
      <c r="B132" s="476" t="s">
        <v>59</v>
      </c>
      <c r="C132" s="436">
        <v>4902521</v>
      </c>
      <c r="D132" s="152" t="s">
        <v>12</v>
      </c>
      <c r="E132" s="116" t="s">
        <v>355</v>
      </c>
      <c r="F132" s="409">
        <v>-100</v>
      </c>
      <c r="G132" s="442">
        <v>39318</v>
      </c>
      <c r="H132" s="443">
        <v>39055</v>
      </c>
      <c r="I132" s="382">
        <f aca="true" t="shared" si="12" ref="I132:I139">G132-H132</f>
        <v>263</v>
      </c>
      <c r="J132" s="382">
        <f t="shared" si="10"/>
        <v>-26300</v>
      </c>
      <c r="K132" s="382">
        <f t="shared" si="8"/>
        <v>-0.0263</v>
      </c>
      <c r="L132" s="442">
        <v>13085</v>
      </c>
      <c r="M132" s="443">
        <v>12964</v>
      </c>
      <c r="N132" s="382">
        <f aca="true" t="shared" si="13" ref="N132:N139">L132-M132</f>
        <v>121</v>
      </c>
      <c r="O132" s="382">
        <f t="shared" si="11"/>
        <v>-12100</v>
      </c>
      <c r="P132" s="382">
        <f t="shared" si="9"/>
        <v>-0.0121</v>
      </c>
      <c r="Q132" s="401"/>
    </row>
    <row r="133" spans="1:17" ht="18" customHeight="1">
      <c r="A133" s="416">
        <v>23</v>
      </c>
      <c r="B133" s="476" t="s">
        <v>60</v>
      </c>
      <c r="C133" s="436">
        <v>4902522</v>
      </c>
      <c r="D133" s="152" t="s">
        <v>12</v>
      </c>
      <c r="E133" s="116" t="s">
        <v>355</v>
      </c>
      <c r="F133" s="409">
        <v>-100</v>
      </c>
      <c r="G133" s="442">
        <v>840</v>
      </c>
      <c r="H133" s="443">
        <v>840</v>
      </c>
      <c r="I133" s="382">
        <f t="shared" si="12"/>
        <v>0</v>
      </c>
      <c r="J133" s="382">
        <f t="shared" si="10"/>
        <v>0</v>
      </c>
      <c r="K133" s="382">
        <f t="shared" si="8"/>
        <v>0</v>
      </c>
      <c r="L133" s="442">
        <v>185</v>
      </c>
      <c r="M133" s="443">
        <v>185</v>
      </c>
      <c r="N133" s="382">
        <f t="shared" si="13"/>
        <v>0</v>
      </c>
      <c r="O133" s="382">
        <f t="shared" si="11"/>
        <v>0</v>
      </c>
      <c r="P133" s="382">
        <f t="shared" si="9"/>
        <v>0</v>
      </c>
      <c r="Q133" s="401"/>
    </row>
    <row r="134" spans="1:17" ht="18" customHeight="1">
      <c r="A134" s="416">
        <v>24</v>
      </c>
      <c r="B134" s="476" t="s">
        <v>61</v>
      </c>
      <c r="C134" s="436">
        <v>4902523</v>
      </c>
      <c r="D134" s="152" t="s">
        <v>12</v>
      </c>
      <c r="E134" s="116" t="s">
        <v>355</v>
      </c>
      <c r="F134" s="409">
        <v>-100</v>
      </c>
      <c r="G134" s="442">
        <v>999815</v>
      </c>
      <c r="H134" s="443">
        <v>999815</v>
      </c>
      <c r="I134" s="382">
        <f t="shared" si="12"/>
        <v>0</v>
      </c>
      <c r="J134" s="382">
        <f t="shared" si="10"/>
        <v>0</v>
      </c>
      <c r="K134" s="382">
        <f t="shared" si="8"/>
        <v>0</v>
      </c>
      <c r="L134" s="442">
        <v>999943</v>
      </c>
      <c r="M134" s="443">
        <v>999943</v>
      </c>
      <c r="N134" s="382">
        <f t="shared" si="13"/>
        <v>0</v>
      </c>
      <c r="O134" s="382">
        <f t="shared" si="11"/>
        <v>0</v>
      </c>
      <c r="P134" s="382">
        <f t="shared" si="9"/>
        <v>0</v>
      </c>
      <c r="Q134" s="401"/>
    </row>
    <row r="135" spans="1:17" ht="18" customHeight="1">
      <c r="A135" s="416">
        <v>25</v>
      </c>
      <c r="B135" s="414" t="s">
        <v>62</v>
      </c>
      <c r="C135" s="409">
        <v>4902524</v>
      </c>
      <c r="D135" s="104" t="s">
        <v>12</v>
      </c>
      <c r="E135" s="116" t="s">
        <v>355</v>
      </c>
      <c r="F135" s="409">
        <v>-100</v>
      </c>
      <c r="G135" s="442">
        <v>0</v>
      </c>
      <c r="H135" s="443">
        <v>0</v>
      </c>
      <c r="I135" s="382">
        <f t="shared" si="12"/>
        <v>0</v>
      </c>
      <c r="J135" s="382">
        <f t="shared" si="10"/>
        <v>0</v>
      </c>
      <c r="K135" s="382">
        <f t="shared" si="8"/>
        <v>0</v>
      </c>
      <c r="L135" s="442">
        <v>0</v>
      </c>
      <c r="M135" s="443">
        <v>0</v>
      </c>
      <c r="N135" s="382">
        <f t="shared" si="13"/>
        <v>0</v>
      </c>
      <c r="O135" s="382">
        <f t="shared" si="11"/>
        <v>0</v>
      </c>
      <c r="P135" s="382">
        <f t="shared" si="9"/>
        <v>0</v>
      </c>
      <c r="Q135" s="401"/>
    </row>
    <row r="136" spans="1:17" ht="18" customHeight="1">
      <c r="A136" s="416">
        <v>26</v>
      </c>
      <c r="B136" s="414" t="s">
        <v>63</v>
      </c>
      <c r="C136" s="409">
        <v>4902525</v>
      </c>
      <c r="D136" s="104" t="s">
        <v>12</v>
      </c>
      <c r="E136" s="116" t="s">
        <v>355</v>
      </c>
      <c r="F136" s="409">
        <v>-100</v>
      </c>
      <c r="G136" s="442">
        <v>0</v>
      </c>
      <c r="H136" s="443">
        <v>0</v>
      </c>
      <c r="I136" s="382">
        <f t="shared" si="12"/>
        <v>0</v>
      </c>
      <c r="J136" s="382">
        <f t="shared" si="10"/>
        <v>0</v>
      </c>
      <c r="K136" s="382">
        <f t="shared" si="8"/>
        <v>0</v>
      </c>
      <c r="L136" s="442">
        <v>0</v>
      </c>
      <c r="M136" s="443">
        <v>0</v>
      </c>
      <c r="N136" s="382">
        <f t="shared" si="13"/>
        <v>0</v>
      </c>
      <c r="O136" s="382">
        <f t="shared" si="11"/>
        <v>0</v>
      </c>
      <c r="P136" s="382">
        <f t="shared" si="9"/>
        <v>0</v>
      </c>
      <c r="Q136" s="401"/>
    </row>
    <row r="137" spans="1:17" ht="18" customHeight="1">
      <c r="A137" s="416">
        <v>27</v>
      </c>
      <c r="B137" s="414" t="s">
        <v>64</v>
      </c>
      <c r="C137" s="409">
        <v>4902526</v>
      </c>
      <c r="D137" s="104" t="s">
        <v>12</v>
      </c>
      <c r="E137" s="116" t="s">
        <v>355</v>
      </c>
      <c r="F137" s="409">
        <v>-100</v>
      </c>
      <c r="G137" s="442">
        <v>16656</v>
      </c>
      <c r="H137" s="443">
        <v>16657</v>
      </c>
      <c r="I137" s="382">
        <f t="shared" si="12"/>
        <v>-1</v>
      </c>
      <c r="J137" s="382">
        <f t="shared" si="10"/>
        <v>100</v>
      </c>
      <c r="K137" s="382">
        <f t="shared" si="8"/>
        <v>0.0001</v>
      </c>
      <c r="L137" s="442">
        <v>12385</v>
      </c>
      <c r="M137" s="443">
        <v>12324</v>
      </c>
      <c r="N137" s="382">
        <f t="shared" si="13"/>
        <v>61</v>
      </c>
      <c r="O137" s="382">
        <f t="shared" si="11"/>
        <v>-6100</v>
      </c>
      <c r="P137" s="382">
        <f t="shared" si="9"/>
        <v>-0.0061</v>
      </c>
      <c r="Q137" s="401"/>
    </row>
    <row r="138" spans="1:17" ht="18" customHeight="1">
      <c r="A138" s="799">
        <v>28</v>
      </c>
      <c r="B138" s="800" t="s">
        <v>65</v>
      </c>
      <c r="C138" s="801">
        <v>4902527</v>
      </c>
      <c r="D138" s="793" t="s">
        <v>431</v>
      </c>
      <c r="E138" s="794"/>
      <c r="F138" s="795"/>
      <c r="G138" s="796"/>
      <c r="H138" s="797"/>
      <c r="I138" s="797"/>
      <c r="J138" s="797"/>
      <c r="K138" s="798">
        <v>0.00453</v>
      </c>
      <c r="L138" s="796"/>
      <c r="M138" s="797"/>
      <c r="N138" s="797"/>
      <c r="O138" s="797"/>
      <c r="P138" s="798">
        <v>-0.00073</v>
      </c>
      <c r="Q138" s="401"/>
    </row>
    <row r="139" spans="1:17" ht="18" customHeight="1">
      <c r="A139" s="416">
        <v>29</v>
      </c>
      <c r="B139" s="414" t="s">
        <v>147</v>
      </c>
      <c r="C139" s="409">
        <v>4865087</v>
      </c>
      <c r="D139" s="104" t="s">
        <v>12</v>
      </c>
      <c r="E139" s="116" t="s">
        <v>355</v>
      </c>
      <c r="F139" s="409">
        <v>-100</v>
      </c>
      <c r="G139" s="445">
        <v>0</v>
      </c>
      <c r="H139" s="446">
        <v>0</v>
      </c>
      <c r="I139" s="358">
        <f t="shared" si="12"/>
        <v>0</v>
      </c>
      <c r="J139" s="358">
        <f t="shared" si="10"/>
        <v>0</v>
      </c>
      <c r="K139" s="358">
        <f t="shared" si="8"/>
        <v>0</v>
      </c>
      <c r="L139" s="445">
        <v>0</v>
      </c>
      <c r="M139" s="446">
        <v>0</v>
      </c>
      <c r="N139" s="358">
        <f t="shared" si="13"/>
        <v>0</v>
      </c>
      <c r="O139" s="358">
        <f t="shared" si="11"/>
        <v>0</v>
      </c>
      <c r="P139" s="358">
        <f t="shared" si="9"/>
        <v>0</v>
      </c>
      <c r="Q139" s="401"/>
    </row>
    <row r="140" spans="1:17" ht="18" customHeight="1">
      <c r="A140" s="416"/>
      <c r="B140" s="478" t="s">
        <v>80</v>
      </c>
      <c r="C140" s="409"/>
      <c r="D140" s="104"/>
      <c r="E140" s="104"/>
      <c r="F140" s="409"/>
      <c r="G140" s="618"/>
      <c r="H140" s="617"/>
      <c r="I140" s="382"/>
      <c r="J140" s="382"/>
      <c r="K140" s="382"/>
      <c r="L140" s="333"/>
      <c r="M140" s="382"/>
      <c r="N140" s="382"/>
      <c r="O140" s="382"/>
      <c r="P140" s="382"/>
      <c r="Q140" s="401"/>
    </row>
    <row r="141" spans="1:17" ht="18">
      <c r="A141" s="416">
        <v>30</v>
      </c>
      <c r="B141" s="414" t="s">
        <v>81</v>
      </c>
      <c r="C141" s="409">
        <v>4902577</v>
      </c>
      <c r="D141" s="104" t="s">
        <v>12</v>
      </c>
      <c r="E141" s="116" t="s">
        <v>355</v>
      </c>
      <c r="F141" s="409">
        <v>400</v>
      </c>
      <c r="G141" s="442">
        <v>995589</v>
      </c>
      <c r="H141" s="443">
        <v>995589</v>
      </c>
      <c r="I141" s="382">
        <f>G141-H141</f>
        <v>0</v>
      </c>
      <c r="J141" s="382">
        <f t="shared" si="10"/>
        <v>0</v>
      </c>
      <c r="K141" s="382">
        <f t="shared" si="8"/>
        <v>0</v>
      </c>
      <c r="L141" s="442">
        <v>34</v>
      </c>
      <c r="M141" s="443">
        <v>34</v>
      </c>
      <c r="N141" s="382">
        <f>L141-M141</f>
        <v>0</v>
      </c>
      <c r="O141" s="382">
        <f t="shared" si="11"/>
        <v>0</v>
      </c>
      <c r="P141" s="382">
        <f t="shared" si="9"/>
        <v>0</v>
      </c>
      <c r="Q141" s="721"/>
    </row>
    <row r="142" spans="1:17" ht="18" customHeight="1">
      <c r="A142" s="416">
        <v>31</v>
      </c>
      <c r="B142" s="414" t="s">
        <v>82</v>
      </c>
      <c r="C142" s="409">
        <v>4902516</v>
      </c>
      <c r="D142" s="104" t="s">
        <v>12</v>
      </c>
      <c r="E142" s="116" t="s">
        <v>355</v>
      </c>
      <c r="F142" s="409">
        <v>-100</v>
      </c>
      <c r="G142" s="442">
        <v>999276</v>
      </c>
      <c r="H142" s="443">
        <v>999276</v>
      </c>
      <c r="I142" s="382">
        <f>G142-H142</f>
        <v>0</v>
      </c>
      <c r="J142" s="382">
        <f t="shared" si="10"/>
        <v>0</v>
      </c>
      <c r="K142" s="382">
        <f t="shared" si="8"/>
        <v>0</v>
      </c>
      <c r="L142" s="442">
        <v>999397</v>
      </c>
      <c r="M142" s="443">
        <v>999397</v>
      </c>
      <c r="N142" s="382">
        <f>L142-M142</f>
        <v>0</v>
      </c>
      <c r="O142" s="382">
        <f t="shared" si="11"/>
        <v>0</v>
      </c>
      <c r="P142" s="382">
        <f t="shared" si="9"/>
        <v>0</v>
      </c>
      <c r="Q142" s="401"/>
    </row>
    <row r="143" spans="1:17" ht="15" customHeight="1" thickBot="1">
      <c r="A143" s="29"/>
      <c r="B143" s="30"/>
      <c r="C143" s="30"/>
      <c r="D143" s="30"/>
      <c r="E143" s="30"/>
      <c r="F143" s="30"/>
      <c r="G143" s="625"/>
      <c r="H143" s="626"/>
      <c r="I143" s="30"/>
      <c r="J143" s="30"/>
      <c r="K143" s="62"/>
      <c r="L143" s="29"/>
      <c r="M143" s="30"/>
      <c r="N143" s="30"/>
      <c r="O143" s="30"/>
      <c r="P143" s="62"/>
      <c r="Q143" s="182"/>
    </row>
    <row r="144" ht="13.5" thickTop="1"/>
    <row r="145" spans="1:16" ht="20.25">
      <c r="A145" s="186" t="s">
        <v>322</v>
      </c>
      <c r="K145" s="233">
        <f>SUM(K94:K143)</f>
        <v>-3.1252600000000004</v>
      </c>
      <c r="P145" s="233">
        <f>SUM(P94:P143)</f>
        <v>-1.7263883333333334</v>
      </c>
    </row>
    <row r="146" spans="1:16" ht="12.75">
      <c r="A146" s="68"/>
      <c r="K146" s="18"/>
      <c r="P146" s="18"/>
    </row>
    <row r="147" spans="1:16" ht="12.75">
      <c r="A147" s="68"/>
      <c r="K147" s="18"/>
      <c r="P147" s="18"/>
    </row>
    <row r="148" spans="1:17" ht="18">
      <c r="A148" s="68"/>
      <c r="K148" s="18"/>
      <c r="P148" s="18"/>
      <c r="Q148" s="539" t="str">
        <f>NDPL!$Q$1</f>
        <v>MAY-2013</v>
      </c>
    </row>
    <row r="149" spans="1:16" ht="12.75">
      <c r="A149" s="68"/>
      <c r="K149" s="18"/>
      <c r="P149" s="18"/>
    </row>
    <row r="150" spans="1:16" ht="12.75">
      <c r="A150" s="68"/>
      <c r="K150" s="18"/>
      <c r="P150" s="18"/>
    </row>
    <row r="151" spans="1:16" ht="12.75">
      <c r="A151" s="68"/>
      <c r="K151" s="18"/>
      <c r="P151" s="18"/>
    </row>
    <row r="152" spans="1:11" ht="13.5" thickBot="1">
      <c r="A152" s="2"/>
      <c r="B152" s="8"/>
      <c r="C152" s="8"/>
      <c r="D152" s="64"/>
      <c r="E152" s="64"/>
      <c r="F152" s="22"/>
      <c r="G152" s="22"/>
      <c r="H152" s="22"/>
      <c r="I152" s="22"/>
      <c r="J152" s="22"/>
      <c r="K152" s="65"/>
    </row>
    <row r="153" spans="1:17" ht="27.75">
      <c r="A153" s="571" t="s">
        <v>200</v>
      </c>
      <c r="B153" s="175"/>
      <c r="C153" s="171"/>
      <c r="D153" s="171"/>
      <c r="E153" s="171"/>
      <c r="F153" s="229"/>
      <c r="G153" s="229"/>
      <c r="H153" s="229"/>
      <c r="I153" s="229"/>
      <c r="J153" s="229"/>
      <c r="K153" s="230"/>
      <c r="L153" s="57"/>
      <c r="M153" s="57"/>
      <c r="N153" s="57"/>
      <c r="O153" s="57"/>
      <c r="P153" s="57"/>
      <c r="Q153" s="58"/>
    </row>
    <row r="154" spans="1:17" ht="24.75" customHeight="1">
      <c r="A154" s="570" t="s">
        <v>324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558">
        <f>K88</f>
        <v>-1.7314347939999992</v>
      </c>
      <c r="L154" s="344"/>
      <c r="M154" s="344"/>
      <c r="N154" s="344"/>
      <c r="O154" s="344"/>
      <c r="P154" s="558">
        <f>P88</f>
        <v>23.794533768000004</v>
      </c>
      <c r="Q154" s="59"/>
    </row>
    <row r="155" spans="1:17" ht="24.75" customHeight="1">
      <c r="A155" s="570" t="s">
        <v>323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558">
        <f>K145</f>
        <v>-3.1252600000000004</v>
      </c>
      <c r="L155" s="344"/>
      <c r="M155" s="344"/>
      <c r="N155" s="344"/>
      <c r="O155" s="344"/>
      <c r="P155" s="558">
        <f>P145</f>
        <v>-1.7263883333333334</v>
      </c>
      <c r="Q155" s="59"/>
    </row>
    <row r="156" spans="1:17" ht="24.75" customHeight="1">
      <c r="A156" s="570" t="s">
        <v>325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558">
        <f>'ROHTAK ROAD'!K44</f>
        <v>0.06761250000000008</v>
      </c>
      <c r="L156" s="344"/>
      <c r="M156" s="344"/>
      <c r="N156" s="344"/>
      <c r="O156" s="344"/>
      <c r="P156" s="558">
        <f>'ROHTAK ROAD'!P44</f>
        <v>1.3520999999999999</v>
      </c>
      <c r="Q156" s="59"/>
    </row>
    <row r="157" spans="1:17" ht="24.75" customHeight="1">
      <c r="A157" s="570" t="s">
        <v>326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558">
        <f>-MES!K39</f>
        <v>-0.172</v>
      </c>
      <c r="L157" s="344"/>
      <c r="M157" s="344"/>
      <c r="N157" s="344"/>
      <c r="O157" s="344"/>
      <c r="P157" s="558">
        <f>-MES!P39</f>
        <v>-0.3251</v>
      </c>
      <c r="Q157" s="59"/>
    </row>
    <row r="158" spans="1:17" ht="29.25" customHeight="1" thickBot="1">
      <c r="A158" s="572" t="s">
        <v>201</v>
      </c>
      <c r="B158" s="231"/>
      <c r="C158" s="232"/>
      <c r="D158" s="232"/>
      <c r="E158" s="232"/>
      <c r="F158" s="232"/>
      <c r="G158" s="232"/>
      <c r="H158" s="232"/>
      <c r="I158" s="232"/>
      <c r="J158" s="232"/>
      <c r="K158" s="803">
        <f>SUM(K154:K157)</f>
        <v>-4.961082293999999</v>
      </c>
      <c r="L158" s="559"/>
      <c r="M158" s="559"/>
      <c r="N158" s="559"/>
      <c r="O158" s="559"/>
      <c r="P158" s="573">
        <f>SUM(P154:P157)</f>
        <v>23.095145434666673</v>
      </c>
      <c r="Q158" s="187"/>
    </row>
    <row r="163" ht="13.5" thickBot="1"/>
    <row r="164" spans="1:17" ht="12.75">
      <c r="A164" s="270"/>
      <c r="B164" s="271"/>
      <c r="C164" s="271"/>
      <c r="D164" s="271"/>
      <c r="E164" s="271"/>
      <c r="F164" s="271"/>
      <c r="G164" s="271"/>
      <c r="H164" s="57"/>
      <c r="I164" s="57"/>
      <c r="J164" s="57"/>
      <c r="K164" s="57"/>
      <c r="L164" s="57"/>
      <c r="M164" s="57"/>
      <c r="N164" s="57"/>
      <c r="O164" s="57"/>
      <c r="P164" s="57"/>
      <c r="Q164" s="58"/>
    </row>
    <row r="165" spans="1:17" ht="26.25">
      <c r="A165" s="562" t="s">
        <v>336</v>
      </c>
      <c r="B165" s="262"/>
      <c r="C165" s="262"/>
      <c r="D165" s="262"/>
      <c r="E165" s="262"/>
      <c r="F165" s="262"/>
      <c r="G165" s="262"/>
      <c r="H165" s="19"/>
      <c r="I165" s="19"/>
      <c r="J165" s="19"/>
      <c r="K165" s="19"/>
      <c r="L165" s="19"/>
      <c r="M165" s="19"/>
      <c r="N165" s="19"/>
      <c r="O165" s="19"/>
      <c r="P165" s="19"/>
      <c r="Q165" s="59"/>
    </row>
    <row r="166" spans="1:17" ht="12.75">
      <c r="A166" s="272"/>
      <c r="B166" s="262"/>
      <c r="C166" s="262"/>
      <c r="D166" s="262"/>
      <c r="E166" s="262"/>
      <c r="F166" s="262"/>
      <c r="G166" s="262"/>
      <c r="H166" s="19"/>
      <c r="I166" s="19"/>
      <c r="J166" s="19"/>
      <c r="K166" s="19"/>
      <c r="L166" s="19"/>
      <c r="M166" s="19"/>
      <c r="N166" s="19"/>
      <c r="O166" s="19"/>
      <c r="P166" s="19"/>
      <c r="Q166" s="59"/>
    </row>
    <row r="167" spans="1:17" ht="15.75">
      <c r="A167" s="273"/>
      <c r="B167" s="274"/>
      <c r="C167" s="274"/>
      <c r="D167" s="274"/>
      <c r="E167" s="274"/>
      <c r="F167" s="274"/>
      <c r="G167" s="274"/>
      <c r="H167" s="19"/>
      <c r="I167" s="19"/>
      <c r="J167" s="19"/>
      <c r="K167" s="316" t="s">
        <v>348</v>
      </c>
      <c r="L167" s="19"/>
      <c r="M167" s="19"/>
      <c r="N167" s="19"/>
      <c r="O167" s="19"/>
      <c r="P167" s="316" t="s">
        <v>349</v>
      </c>
      <c r="Q167" s="59"/>
    </row>
    <row r="168" spans="1:17" ht="12.75">
      <c r="A168" s="275"/>
      <c r="B168" s="160"/>
      <c r="C168" s="160"/>
      <c r="D168" s="160"/>
      <c r="E168" s="160"/>
      <c r="F168" s="160"/>
      <c r="G168" s="160"/>
      <c r="H168" s="19"/>
      <c r="I168" s="19"/>
      <c r="J168" s="19"/>
      <c r="K168" s="19"/>
      <c r="L168" s="19"/>
      <c r="M168" s="19"/>
      <c r="N168" s="19"/>
      <c r="O168" s="19"/>
      <c r="P168" s="19"/>
      <c r="Q168" s="59"/>
    </row>
    <row r="169" spans="1:17" ht="12.75">
      <c r="A169" s="275"/>
      <c r="B169" s="160"/>
      <c r="C169" s="160"/>
      <c r="D169" s="160"/>
      <c r="E169" s="160"/>
      <c r="F169" s="160"/>
      <c r="G169" s="160"/>
      <c r="H169" s="19"/>
      <c r="I169" s="19"/>
      <c r="J169" s="19"/>
      <c r="K169" s="19"/>
      <c r="L169" s="19"/>
      <c r="M169" s="19"/>
      <c r="N169" s="19"/>
      <c r="O169" s="19"/>
      <c r="P169" s="19"/>
      <c r="Q169" s="59"/>
    </row>
    <row r="170" spans="1:17" ht="23.25">
      <c r="A170" s="560" t="s">
        <v>339</v>
      </c>
      <c r="B170" s="263"/>
      <c r="C170" s="263"/>
      <c r="D170" s="264"/>
      <c r="E170" s="264"/>
      <c r="F170" s="265"/>
      <c r="G170" s="264"/>
      <c r="H170" s="19"/>
      <c r="I170" s="19"/>
      <c r="J170" s="19"/>
      <c r="K170" s="565">
        <f>K158</f>
        <v>-4.961082293999999</v>
      </c>
      <c r="L170" s="563" t="s">
        <v>337</v>
      </c>
      <c r="M170" s="513"/>
      <c r="N170" s="513"/>
      <c r="O170" s="513"/>
      <c r="P170" s="565">
        <f>P158</f>
        <v>23.095145434666673</v>
      </c>
      <c r="Q170" s="567" t="s">
        <v>337</v>
      </c>
    </row>
    <row r="171" spans="1:17" ht="23.25">
      <c r="A171" s="280"/>
      <c r="B171" s="266"/>
      <c r="C171" s="266"/>
      <c r="D171" s="262"/>
      <c r="E171" s="262"/>
      <c r="F171" s="267"/>
      <c r="G171" s="262"/>
      <c r="H171" s="19"/>
      <c r="I171" s="19"/>
      <c r="J171" s="19"/>
      <c r="K171" s="513"/>
      <c r="L171" s="564"/>
      <c r="M171" s="513"/>
      <c r="N171" s="513"/>
      <c r="O171" s="513"/>
      <c r="P171" s="513"/>
      <c r="Q171" s="568"/>
    </row>
    <row r="172" spans="1:17" ht="23.25">
      <c r="A172" s="561" t="s">
        <v>338</v>
      </c>
      <c r="B172" s="268"/>
      <c r="C172" s="51"/>
      <c r="D172" s="262"/>
      <c r="E172" s="262"/>
      <c r="F172" s="269"/>
      <c r="G172" s="264"/>
      <c r="H172" s="19"/>
      <c r="I172" s="19"/>
      <c r="J172" s="19"/>
      <c r="K172" s="513">
        <f>'STEPPED UP GENCO'!K44</f>
        <v>0.0321466947</v>
      </c>
      <c r="L172" s="563" t="s">
        <v>337</v>
      </c>
      <c r="M172" s="513"/>
      <c r="N172" s="513"/>
      <c r="O172" s="513"/>
      <c r="P172" s="565">
        <f>'STEPPED UP GENCO'!P44</f>
        <v>-0.41892085589999994</v>
      </c>
      <c r="Q172" s="567" t="s">
        <v>337</v>
      </c>
    </row>
    <row r="173" spans="1:17" ht="15">
      <c r="A173" s="276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261"/>
      <c r="M173" s="19"/>
      <c r="N173" s="19"/>
      <c r="O173" s="19"/>
      <c r="P173" s="19"/>
      <c r="Q173" s="569"/>
    </row>
    <row r="174" spans="1:17" ht="15">
      <c r="A174" s="276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261"/>
      <c r="M174" s="19"/>
      <c r="N174" s="19"/>
      <c r="O174" s="19"/>
      <c r="P174" s="19"/>
      <c r="Q174" s="569"/>
    </row>
    <row r="175" spans="1:17" ht="15">
      <c r="A175" s="276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261"/>
      <c r="M175" s="19"/>
      <c r="N175" s="19"/>
      <c r="O175" s="19"/>
      <c r="P175" s="19"/>
      <c r="Q175" s="569"/>
    </row>
    <row r="176" spans="1:17" ht="23.25">
      <c r="A176" s="276"/>
      <c r="B176" s="19"/>
      <c r="C176" s="19"/>
      <c r="D176" s="19"/>
      <c r="E176" s="19"/>
      <c r="F176" s="19"/>
      <c r="G176" s="19"/>
      <c r="H176" s="263"/>
      <c r="I176" s="263"/>
      <c r="J176" s="282" t="s">
        <v>340</v>
      </c>
      <c r="K176" s="566">
        <f>SUM(K170:K175)</f>
        <v>-4.928935599299999</v>
      </c>
      <c r="L176" s="282" t="s">
        <v>337</v>
      </c>
      <c r="M176" s="513"/>
      <c r="N176" s="513"/>
      <c r="O176" s="513"/>
      <c r="P176" s="566">
        <f>SUM(P170:P175)</f>
        <v>22.67622457876667</v>
      </c>
      <c r="Q176" s="282" t="s">
        <v>337</v>
      </c>
    </row>
    <row r="177" spans="1:17" ht="13.5" thickBot="1">
      <c r="A177" s="277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187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89" min="1" max="16" man="1"/>
    <brk id="14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3"/>
  <sheetViews>
    <sheetView view="pageBreakPreview" zoomScale="70" zoomScaleNormal="70" zoomScaleSheetLayoutView="70" zoomScalePageLayoutView="50" workbookViewId="0" topLeftCell="A64">
      <selection activeCell="I82" sqref="I82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245</v>
      </c>
      <c r="Q1" s="218" t="str">
        <f>NDPL!Q1</f>
        <v>MAY-2013</v>
      </c>
    </row>
    <row r="2" ht="18.75" customHeight="1">
      <c r="A2" s="97" t="s">
        <v>246</v>
      </c>
    </row>
    <row r="3" ht="23.25">
      <c r="A3" s="223" t="s">
        <v>219</v>
      </c>
    </row>
    <row r="4" spans="1:16" ht="24" thickBot="1">
      <c r="A4" s="530" t="s">
        <v>220</v>
      </c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01/06/2013</v>
      </c>
      <c r="H5" s="39" t="str">
        <f>NDPL!H5</f>
        <v>INTIAL READING 01/05/2013</v>
      </c>
      <c r="I5" s="39" t="s">
        <v>4</v>
      </c>
      <c r="J5" s="39" t="s">
        <v>5</v>
      </c>
      <c r="K5" s="39" t="s">
        <v>6</v>
      </c>
      <c r="L5" s="41" t="str">
        <f>NDPL!G5</f>
        <v>FINAL READING 01/06/2013</v>
      </c>
      <c r="M5" s="39" t="str">
        <f>NDPL!H5</f>
        <v>INTIAL READING 01/05/2013</v>
      </c>
      <c r="N5" s="39" t="s">
        <v>4</v>
      </c>
      <c r="O5" s="39" t="s">
        <v>5</v>
      </c>
      <c r="P5" s="39" t="s">
        <v>6</v>
      </c>
      <c r="Q5" s="214" t="s">
        <v>318</v>
      </c>
    </row>
    <row r="6" ht="14.25" thickBot="1" thickTop="1"/>
    <row r="7" spans="1:17" ht="18" customHeight="1" thickTop="1">
      <c r="A7" s="188"/>
      <c r="B7" s="189" t="s">
        <v>203</v>
      </c>
      <c r="C7" s="190"/>
      <c r="D7" s="190"/>
      <c r="E7" s="190"/>
      <c r="F7" s="190"/>
      <c r="G7" s="71"/>
      <c r="H7" s="72"/>
      <c r="I7" s="627"/>
      <c r="J7" s="627"/>
      <c r="K7" s="627"/>
      <c r="L7" s="73"/>
      <c r="M7" s="72"/>
      <c r="N7" s="72"/>
      <c r="O7" s="72"/>
      <c r="P7" s="72"/>
      <c r="Q7" s="180"/>
    </row>
    <row r="8" spans="1:17" ht="18" customHeight="1">
      <c r="A8" s="191"/>
      <c r="B8" s="192" t="s">
        <v>112</v>
      </c>
      <c r="C8" s="193"/>
      <c r="D8" s="194"/>
      <c r="E8" s="195"/>
      <c r="F8" s="196"/>
      <c r="G8" s="77"/>
      <c r="H8" s="78"/>
      <c r="I8" s="628"/>
      <c r="J8" s="628"/>
      <c r="K8" s="628"/>
      <c r="L8" s="80"/>
      <c r="M8" s="78"/>
      <c r="N8" s="79"/>
      <c r="O8" s="79"/>
      <c r="P8" s="79"/>
      <c r="Q8" s="181"/>
    </row>
    <row r="9" spans="1:17" ht="18">
      <c r="A9" s="191">
        <v>1</v>
      </c>
      <c r="B9" s="192" t="s">
        <v>113</v>
      </c>
      <c r="C9" s="193">
        <v>4865136</v>
      </c>
      <c r="D9" s="197" t="s">
        <v>12</v>
      </c>
      <c r="E9" s="311" t="s">
        <v>355</v>
      </c>
      <c r="F9" s="198">
        <v>200</v>
      </c>
      <c r="G9" s="692">
        <v>39502</v>
      </c>
      <c r="H9" s="693">
        <v>39463</v>
      </c>
      <c r="I9" s="628">
        <f aca="true" t="shared" si="0" ref="I9:I15">G9-H9</f>
        <v>39</v>
      </c>
      <c r="J9" s="628">
        <f aca="true" t="shared" si="1" ref="J9:J59">$F9*I9</f>
        <v>7800</v>
      </c>
      <c r="K9" s="628">
        <f aca="true" t="shared" si="2" ref="K9:K59">J9/1000000</f>
        <v>0.0078</v>
      </c>
      <c r="L9" s="692">
        <v>68632</v>
      </c>
      <c r="M9" s="693">
        <v>66544</v>
      </c>
      <c r="N9" s="628">
        <f aca="true" t="shared" si="3" ref="N9:N15">L9-M9</f>
        <v>2088</v>
      </c>
      <c r="O9" s="628">
        <f aca="true" t="shared" si="4" ref="O9:O59">$F9*N9</f>
        <v>417600</v>
      </c>
      <c r="P9" s="628">
        <f aca="true" t="shared" si="5" ref="P9:P59">O9/1000000</f>
        <v>0.4176</v>
      </c>
      <c r="Q9" s="581"/>
    </row>
    <row r="10" spans="1:17" ht="18" customHeight="1">
      <c r="A10" s="191">
        <v>2</v>
      </c>
      <c r="B10" s="192" t="s">
        <v>114</v>
      </c>
      <c r="C10" s="193">
        <v>4865137</v>
      </c>
      <c r="D10" s="197" t="s">
        <v>12</v>
      </c>
      <c r="E10" s="311" t="s">
        <v>355</v>
      </c>
      <c r="F10" s="198">
        <v>100</v>
      </c>
      <c r="G10" s="442">
        <v>68568</v>
      </c>
      <c r="H10" s="443">
        <v>68470</v>
      </c>
      <c r="I10" s="628">
        <f t="shared" si="0"/>
        <v>98</v>
      </c>
      <c r="J10" s="628">
        <f t="shared" si="1"/>
        <v>9800</v>
      </c>
      <c r="K10" s="628">
        <f t="shared" si="2"/>
        <v>0.0098</v>
      </c>
      <c r="L10" s="442">
        <v>132572</v>
      </c>
      <c r="M10" s="443">
        <v>128291</v>
      </c>
      <c r="N10" s="617">
        <f t="shared" si="3"/>
        <v>4281</v>
      </c>
      <c r="O10" s="617">
        <f t="shared" si="4"/>
        <v>428100</v>
      </c>
      <c r="P10" s="617">
        <f t="shared" si="5"/>
        <v>0.4281</v>
      </c>
      <c r="Q10" s="181"/>
    </row>
    <row r="11" spans="1:17" ht="18">
      <c r="A11" s="191">
        <v>3</v>
      </c>
      <c r="B11" s="192" t="s">
        <v>115</v>
      </c>
      <c r="C11" s="193">
        <v>4865138</v>
      </c>
      <c r="D11" s="197" t="s">
        <v>12</v>
      </c>
      <c r="E11" s="311" t="s">
        <v>355</v>
      </c>
      <c r="F11" s="198">
        <v>200</v>
      </c>
      <c r="G11" s="705">
        <v>984760</v>
      </c>
      <c r="H11" s="706">
        <v>984769</v>
      </c>
      <c r="I11" s="629">
        <f t="shared" si="0"/>
        <v>-9</v>
      </c>
      <c r="J11" s="629">
        <f t="shared" si="1"/>
        <v>-1800</v>
      </c>
      <c r="K11" s="629">
        <f t="shared" si="2"/>
        <v>-0.0018</v>
      </c>
      <c r="L11" s="705">
        <v>3407</v>
      </c>
      <c r="M11" s="706">
        <v>4028</v>
      </c>
      <c r="N11" s="629">
        <f t="shared" si="3"/>
        <v>-621</v>
      </c>
      <c r="O11" s="629">
        <f t="shared" si="4"/>
        <v>-124200</v>
      </c>
      <c r="P11" s="629">
        <f t="shared" si="5"/>
        <v>-0.1242</v>
      </c>
      <c r="Q11" s="703"/>
    </row>
    <row r="12" spans="1:17" ht="18">
      <c r="A12" s="191">
        <v>4</v>
      </c>
      <c r="B12" s="192" t="s">
        <v>116</v>
      </c>
      <c r="C12" s="193">
        <v>4865139</v>
      </c>
      <c r="D12" s="197" t="s">
        <v>12</v>
      </c>
      <c r="E12" s="311" t="s">
        <v>355</v>
      </c>
      <c r="F12" s="198">
        <v>200</v>
      </c>
      <c r="G12" s="442">
        <v>63892</v>
      </c>
      <c r="H12" s="443">
        <v>63704</v>
      </c>
      <c r="I12" s="628">
        <f t="shared" si="0"/>
        <v>188</v>
      </c>
      <c r="J12" s="628">
        <f t="shared" si="1"/>
        <v>37600</v>
      </c>
      <c r="K12" s="628">
        <f t="shared" si="2"/>
        <v>0.0376</v>
      </c>
      <c r="L12" s="442">
        <v>85007</v>
      </c>
      <c r="M12" s="443">
        <v>83314</v>
      </c>
      <c r="N12" s="617">
        <f t="shared" si="3"/>
        <v>1693</v>
      </c>
      <c r="O12" s="617">
        <f t="shared" si="4"/>
        <v>338600</v>
      </c>
      <c r="P12" s="617">
        <f t="shared" si="5"/>
        <v>0.3386</v>
      </c>
      <c r="Q12" s="695"/>
    </row>
    <row r="13" spans="1:17" s="736" customFormat="1" ht="18" customHeight="1">
      <c r="A13" s="191">
        <v>5</v>
      </c>
      <c r="B13" s="192" t="s">
        <v>117</v>
      </c>
      <c r="C13" s="193">
        <v>4865050</v>
      </c>
      <c r="D13" s="197" t="s">
        <v>12</v>
      </c>
      <c r="E13" s="311" t="s">
        <v>355</v>
      </c>
      <c r="F13" s="198">
        <v>800</v>
      </c>
      <c r="G13" s="445">
        <v>685</v>
      </c>
      <c r="H13" s="446">
        <v>515</v>
      </c>
      <c r="I13" s="629">
        <f>G13-H13</f>
        <v>170</v>
      </c>
      <c r="J13" s="629">
        <f t="shared" si="1"/>
        <v>136000</v>
      </c>
      <c r="K13" s="629">
        <f t="shared" si="2"/>
        <v>0.136</v>
      </c>
      <c r="L13" s="445">
        <v>321</v>
      </c>
      <c r="M13" s="446">
        <v>30</v>
      </c>
      <c r="N13" s="623">
        <f>L13-M13</f>
        <v>291</v>
      </c>
      <c r="O13" s="623">
        <f t="shared" si="4"/>
        <v>232800</v>
      </c>
      <c r="P13" s="623">
        <f t="shared" si="5"/>
        <v>0.2328</v>
      </c>
      <c r="Q13" s="748"/>
    </row>
    <row r="14" spans="1:17" s="736" customFormat="1" ht="18" customHeight="1">
      <c r="A14" s="191">
        <v>6</v>
      </c>
      <c r="B14" s="192" t="s">
        <v>382</v>
      </c>
      <c r="C14" s="193">
        <v>4864949</v>
      </c>
      <c r="D14" s="197" t="s">
        <v>12</v>
      </c>
      <c r="E14" s="311" t="s">
        <v>355</v>
      </c>
      <c r="F14" s="198">
        <v>2000</v>
      </c>
      <c r="G14" s="445">
        <v>13109</v>
      </c>
      <c r="H14" s="446">
        <v>13100</v>
      </c>
      <c r="I14" s="629">
        <f t="shared" si="0"/>
        <v>9</v>
      </c>
      <c r="J14" s="629">
        <f t="shared" si="1"/>
        <v>18000</v>
      </c>
      <c r="K14" s="629">
        <f t="shared" si="2"/>
        <v>0.018</v>
      </c>
      <c r="L14" s="445">
        <v>770</v>
      </c>
      <c r="M14" s="446">
        <v>490</v>
      </c>
      <c r="N14" s="623">
        <f t="shared" si="3"/>
        <v>280</v>
      </c>
      <c r="O14" s="623">
        <f t="shared" si="4"/>
        <v>560000</v>
      </c>
      <c r="P14" s="623">
        <f t="shared" si="5"/>
        <v>0.56</v>
      </c>
      <c r="Q14" s="737"/>
    </row>
    <row r="15" spans="1:17" ht="18" customHeight="1">
      <c r="A15" s="191">
        <v>7</v>
      </c>
      <c r="B15" s="483" t="s">
        <v>405</v>
      </c>
      <c r="C15" s="488">
        <v>5128434</v>
      </c>
      <c r="D15" s="197" t="s">
        <v>12</v>
      </c>
      <c r="E15" s="311" t="s">
        <v>355</v>
      </c>
      <c r="F15" s="497">
        <v>800</v>
      </c>
      <c r="G15" s="442">
        <v>985966</v>
      </c>
      <c r="H15" s="443">
        <v>985974</v>
      </c>
      <c r="I15" s="628">
        <f t="shared" si="0"/>
        <v>-8</v>
      </c>
      <c r="J15" s="628">
        <f t="shared" si="1"/>
        <v>-6400</v>
      </c>
      <c r="K15" s="628">
        <f t="shared" si="2"/>
        <v>-0.0064</v>
      </c>
      <c r="L15" s="442">
        <v>995197</v>
      </c>
      <c r="M15" s="443">
        <v>996112</v>
      </c>
      <c r="N15" s="617">
        <f t="shared" si="3"/>
        <v>-915</v>
      </c>
      <c r="O15" s="617">
        <f t="shared" si="4"/>
        <v>-732000</v>
      </c>
      <c r="P15" s="617">
        <f t="shared" si="5"/>
        <v>-0.732</v>
      </c>
      <c r="Q15" s="181"/>
    </row>
    <row r="16" spans="1:17" ht="18" customHeight="1">
      <c r="A16" s="191">
        <v>8</v>
      </c>
      <c r="B16" s="483" t="s">
        <v>404</v>
      </c>
      <c r="C16" s="488">
        <v>5128430</v>
      </c>
      <c r="D16" s="197" t="s">
        <v>12</v>
      </c>
      <c r="E16" s="311" t="s">
        <v>355</v>
      </c>
      <c r="F16" s="497">
        <v>800</v>
      </c>
      <c r="G16" s="442">
        <v>995857</v>
      </c>
      <c r="H16" s="443">
        <v>995859</v>
      </c>
      <c r="I16" s="628">
        <f>G16-H16</f>
        <v>-2</v>
      </c>
      <c r="J16" s="628">
        <f t="shared" si="1"/>
        <v>-1600</v>
      </c>
      <c r="K16" s="628">
        <f t="shared" si="2"/>
        <v>-0.0016</v>
      </c>
      <c r="L16" s="442">
        <v>998012</v>
      </c>
      <c r="M16" s="443">
        <v>998587</v>
      </c>
      <c r="N16" s="617">
        <f>L16-M16</f>
        <v>-575</v>
      </c>
      <c r="O16" s="617">
        <f t="shared" si="4"/>
        <v>-460000</v>
      </c>
      <c r="P16" s="617">
        <f t="shared" si="5"/>
        <v>-0.46</v>
      </c>
      <c r="Q16" s="181"/>
    </row>
    <row r="17" spans="1:17" ht="18" customHeight="1">
      <c r="A17" s="191">
        <v>9</v>
      </c>
      <c r="B17" s="483" t="s">
        <v>397</v>
      </c>
      <c r="C17" s="488">
        <v>5128445</v>
      </c>
      <c r="D17" s="197" t="s">
        <v>12</v>
      </c>
      <c r="E17" s="311" t="s">
        <v>355</v>
      </c>
      <c r="F17" s="497">
        <v>800</v>
      </c>
      <c r="G17" s="442">
        <v>999516</v>
      </c>
      <c r="H17" s="443">
        <v>999520</v>
      </c>
      <c r="I17" s="628">
        <f>G17-H17</f>
        <v>-4</v>
      </c>
      <c r="J17" s="628">
        <f t="shared" si="1"/>
        <v>-3200</v>
      </c>
      <c r="K17" s="628">
        <f t="shared" si="2"/>
        <v>-0.0032</v>
      </c>
      <c r="L17" s="442">
        <v>998944</v>
      </c>
      <c r="M17" s="443">
        <v>999369</v>
      </c>
      <c r="N17" s="617">
        <f>L17-M17</f>
        <v>-425</v>
      </c>
      <c r="O17" s="617">
        <f t="shared" si="4"/>
        <v>-340000</v>
      </c>
      <c r="P17" s="617">
        <f t="shared" si="5"/>
        <v>-0.34</v>
      </c>
      <c r="Q17" s="582"/>
    </row>
    <row r="18" spans="1:17" ht="18" customHeight="1">
      <c r="A18" s="191"/>
      <c r="B18" s="199" t="s">
        <v>388</v>
      </c>
      <c r="C18" s="193"/>
      <c r="D18" s="197"/>
      <c r="E18" s="311"/>
      <c r="F18" s="198"/>
      <c r="G18" s="130"/>
      <c r="H18" s="532"/>
      <c r="I18" s="629"/>
      <c r="J18" s="629"/>
      <c r="K18" s="629"/>
      <c r="L18" s="535"/>
      <c r="M18" s="79"/>
      <c r="N18" s="617"/>
      <c r="O18" s="617"/>
      <c r="P18" s="617"/>
      <c r="Q18" s="181"/>
    </row>
    <row r="19" spans="1:17" ht="18" customHeight="1">
      <c r="A19" s="191">
        <v>10</v>
      </c>
      <c r="B19" s="192" t="s">
        <v>204</v>
      </c>
      <c r="C19" s="193">
        <v>4865124</v>
      </c>
      <c r="D19" s="194" t="s">
        <v>12</v>
      </c>
      <c r="E19" s="311" t="s">
        <v>355</v>
      </c>
      <c r="F19" s="198">
        <v>100</v>
      </c>
      <c r="G19" s="442">
        <v>999001</v>
      </c>
      <c r="H19" s="443">
        <v>999001</v>
      </c>
      <c r="I19" s="629">
        <f aca="true" t="shared" si="6" ref="I19:I26">G19-H19</f>
        <v>0</v>
      </c>
      <c r="J19" s="629">
        <f t="shared" si="1"/>
        <v>0</v>
      </c>
      <c r="K19" s="629">
        <f t="shared" si="2"/>
        <v>0</v>
      </c>
      <c r="L19" s="442">
        <v>345478</v>
      </c>
      <c r="M19" s="443">
        <v>339172</v>
      </c>
      <c r="N19" s="617">
        <f aca="true" t="shared" si="7" ref="N19:N26">L19-M19</f>
        <v>6306</v>
      </c>
      <c r="O19" s="617">
        <f t="shared" si="4"/>
        <v>630600</v>
      </c>
      <c r="P19" s="617">
        <f t="shared" si="5"/>
        <v>0.6306</v>
      </c>
      <c r="Q19" s="181"/>
    </row>
    <row r="20" spans="1:17" ht="18" customHeight="1">
      <c r="A20" s="191">
        <v>11</v>
      </c>
      <c r="B20" s="192" t="s">
        <v>205</v>
      </c>
      <c r="C20" s="193">
        <v>4865125</v>
      </c>
      <c r="D20" s="197" t="s">
        <v>12</v>
      </c>
      <c r="E20" s="311" t="s">
        <v>355</v>
      </c>
      <c r="F20" s="198">
        <v>100</v>
      </c>
      <c r="G20" s="442">
        <v>6445</v>
      </c>
      <c r="H20" s="443">
        <v>6445</v>
      </c>
      <c r="I20" s="629">
        <f t="shared" si="6"/>
        <v>0</v>
      </c>
      <c r="J20" s="629">
        <f t="shared" si="1"/>
        <v>0</v>
      </c>
      <c r="K20" s="629">
        <f t="shared" si="2"/>
        <v>0</v>
      </c>
      <c r="L20" s="442">
        <v>470261</v>
      </c>
      <c r="M20" s="443">
        <v>466608</v>
      </c>
      <c r="N20" s="617">
        <f t="shared" si="7"/>
        <v>3653</v>
      </c>
      <c r="O20" s="617">
        <f t="shared" si="4"/>
        <v>365300</v>
      </c>
      <c r="P20" s="617">
        <f t="shared" si="5"/>
        <v>0.3653</v>
      </c>
      <c r="Q20" s="181"/>
    </row>
    <row r="21" spans="1:17" ht="18" customHeight="1">
      <c r="A21" s="191">
        <v>12</v>
      </c>
      <c r="B21" s="195" t="s">
        <v>206</v>
      </c>
      <c r="C21" s="193">
        <v>4865126</v>
      </c>
      <c r="D21" s="197" t="s">
        <v>12</v>
      </c>
      <c r="E21" s="311" t="s">
        <v>355</v>
      </c>
      <c r="F21" s="198">
        <v>100</v>
      </c>
      <c r="G21" s="442">
        <v>12186</v>
      </c>
      <c r="H21" s="443">
        <v>12186</v>
      </c>
      <c r="I21" s="629">
        <f t="shared" si="6"/>
        <v>0</v>
      </c>
      <c r="J21" s="629">
        <f t="shared" si="1"/>
        <v>0</v>
      </c>
      <c r="K21" s="629">
        <f t="shared" si="2"/>
        <v>0</v>
      </c>
      <c r="L21" s="442">
        <v>312079</v>
      </c>
      <c r="M21" s="443">
        <v>293575</v>
      </c>
      <c r="N21" s="617">
        <f t="shared" si="7"/>
        <v>18504</v>
      </c>
      <c r="O21" s="617">
        <f t="shared" si="4"/>
        <v>1850400</v>
      </c>
      <c r="P21" s="617">
        <f t="shared" si="5"/>
        <v>1.8504</v>
      </c>
      <c r="Q21" s="181"/>
    </row>
    <row r="22" spans="1:17" ht="18" customHeight="1">
      <c r="A22" s="191">
        <v>13</v>
      </c>
      <c r="B22" s="192" t="s">
        <v>207</v>
      </c>
      <c r="C22" s="193">
        <v>4865127</v>
      </c>
      <c r="D22" s="197" t="s">
        <v>12</v>
      </c>
      <c r="E22" s="311" t="s">
        <v>355</v>
      </c>
      <c r="F22" s="198">
        <v>100</v>
      </c>
      <c r="G22" s="442">
        <v>5297</v>
      </c>
      <c r="H22" s="443">
        <v>5297</v>
      </c>
      <c r="I22" s="629">
        <f t="shared" si="6"/>
        <v>0</v>
      </c>
      <c r="J22" s="629">
        <f t="shared" si="1"/>
        <v>0</v>
      </c>
      <c r="K22" s="629">
        <f t="shared" si="2"/>
        <v>0</v>
      </c>
      <c r="L22" s="442">
        <v>338842</v>
      </c>
      <c r="M22" s="443">
        <v>337191</v>
      </c>
      <c r="N22" s="617">
        <f t="shared" si="7"/>
        <v>1651</v>
      </c>
      <c r="O22" s="617">
        <f t="shared" si="4"/>
        <v>165100</v>
      </c>
      <c r="P22" s="617">
        <f t="shared" si="5"/>
        <v>0.1651</v>
      </c>
      <c r="Q22" s="181"/>
    </row>
    <row r="23" spans="1:17" ht="18" customHeight="1">
      <c r="A23" s="191">
        <v>14</v>
      </c>
      <c r="B23" s="192" t="s">
        <v>208</v>
      </c>
      <c r="C23" s="193">
        <v>4865128</v>
      </c>
      <c r="D23" s="197" t="s">
        <v>12</v>
      </c>
      <c r="E23" s="311" t="s">
        <v>355</v>
      </c>
      <c r="F23" s="198">
        <v>100</v>
      </c>
      <c r="G23" s="442">
        <v>997731</v>
      </c>
      <c r="H23" s="443">
        <v>997731</v>
      </c>
      <c r="I23" s="629">
        <f t="shared" si="6"/>
        <v>0</v>
      </c>
      <c r="J23" s="629">
        <f t="shared" si="1"/>
        <v>0</v>
      </c>
      <c r="K23" s="629">
        <f t="shared" si="2"/>
        <v>0</v>
      </c>
      <c r="L23" s="442">
        <v>277195</v>
      </c>
      <c r="M23" s="443">
        <v>273003</v>
      </c>
      <c r="N23" s="617">
        <f t="shared" si="7"/>
        <v>4192</v>
      </c>
      <c r="O23" s="617">
        <f t="shared" si="4"/>
        <v>419200</v>
      </c>
      <c r="P23" s="617">
        <f t="shared" si="5"/>
        <v>0.4192</v>
      </c>
      <c r="Q23" s="181"/>
    </row>
    <row r="24" spans="1:17" ht="18" customHeight="1">
      <c r="A24" s="191">
        <v>15</v>
      </c>
      <c r="B24" s="192" t="s">
        <v>209</v>
      </c>
      <c r="C24" s="193">
        <v>4865129</v>
      </c>
      <c r="D24" s="194" t="s">
        <v>12</v>
      </c>
      <c r="E24" s="311" t="s">
        <v>355</v>
      </c>
      <c r="F24" s="198">
        <v>100</v>
      </c>
      <c r="G24" s="442">
        <v>590</v>
      </c>
      <c r="H24" s="443">
        <v>590</v>
      </c>
      <c r="I24" s="629">
        <f t="shared" si="6"/>
        <v>0</v>
      </c>
      <c r="J24" s="629">
        <f t="shared" si="1"/>
        <v>0</v>
      </c>
      <c r="K24" s="629">
        <f t="shared" si="2"/>
        <v>0</v>
      </c>
      <c r="L24" s="442">
        <v>177815</v>
      </c>
      <c r="M24" s="443">
        <v>173463</v>
      </c>
      <c r="N24" s="617">
        <f t="shared" si="7"/>
        <v>4352</v>
      </c>
      <c r="O24" s="617">
        <f t="shared" si="4"/>
        <v>435200</v>
      </c>
      <c r="P24" s="617">
        <f t="shared" si="5"/>
        <v>0.4352</v>
      </c>
      <c r="Q24" s="181"/>
    </row>
    <row r="25" spans="1:17" ht="18" customHeight="1">
      <c r="A25" s="191">
        <v>16</v>
      </c>
      <c r="B25" s="192" t="s">
        <v>210</v>
      </c>
      <c r="C25" s="193">
        <v>4865130</v>
      </c>
      <c r="D25" s="197" t="s">
        <v>12</v>
      </c>
      <c r="E25" s="311" t="s">
        <v>355</v>
      </c>
      <c r="F25" s="198">
        <v>100</v>
      </c>
      <c r="G25" s="442">
        <v>13447</v>
      </c>
      <c r="H25" s="443">
        <v>13447</v>
      </c>
      <c r="I25" s="629">
        <f t="shared" si="6"/>
        <v>0</v>
      </c>
      <c r="J25" s="629">
        <f t="shared" si="1"/>
        <v>0</v>
      </c>
      <c r="K25" s="629">
        <f t="shared" si="2"/>
        <v>0</v>
      </c>
      <c r="L25" s="442">
        <v>262290</v>
      </c>
      <c r="M25" s="443">
        <v>259422</v>
      </c>
      <c r="N25" s="617">
        <f t="shared" si="7"/>
        <v>2868</v>
      </c>
      <c r="O25" s="617">
        <f t="shared" si="4"/>
        <v>286800</v>
      </c>
      <c r="P25" s="617">
        <f t="shared" si="5"/>
        <v>0.2868</v>
      </c>
      <c r="Q25" s="181"/>
    </row>
    <row r="26" spans="1:17" ht="18" customHeight="1">
      <c r="A26" s="738">
        <v>17</v>
      </c>
      <c r="B26" s="739" t="s">
        <v>211</v>
      </c>
      <c r="C26" s="740">
        <v>4865132</v>
      </c>
      <c r="D26" s="741" t="s">
        <v>12</v>
      </c>
      <c r="E26" s="742" t="s">
        <v>355</v>
      </c>
      <c r="F26" s="743">
        <v>100</v>
      </c>
      <c r="G26" s="744">
        <v>49013</v>
      </c>
      <c r="H26" s="745">
        <v>48990</v>
      </c>
      <c r="I26" s="746">
        <f t="shared" si="6"/>
        <v>23</v>
      </c>
      <c r="J26" s="746">
        <f t="shared" si="1"/>
        <v>2300</v>
      </c>
      <c r="K26" s="746">
        <f t="shared" si="2"/>
        <v>0.0023</v>
      </c>
      <c r="L26" s="744">
        <v>688973</v>
      </c>
      <c r="M26" s="745">
        <v>683368</v>
      </c>
      <c r="N26" s="747">
        <f t="shared" si="7"/>
        <v>5605</v>
      </c>
      <c r="O26" s="747">
        <f t="shared" si="4"/>
        <v>560500</v>
      </c>
      <c r="P26" s="747">
        <f t="shared" si="5"/>
        <v>0.5605</v>
      </c>
      <c r="Q26" s="582" t="s">
        <v>417</v>
      </c>
    </row>
    <row r="27" spans="1:17" ht="18" customHeight="1">
      <c r="A27" s="191"/>
      <c r="B27" s="200" t="s">
        <v>212</v>
      </c>
      <c r="C27" s="193"/>
      <c r="D27" s="197"/>
      <c r="E27" s="311"/>
      <c r="F27" s="198"/>
      <c r="G27" s="130"/>
      <c r="H27" s="532"/>
      <c r="I27" s="629"/>
      <c r="J27" s="629"/>
      <c r="K27" s="629"/>
      <c r="L27" s="535"/>
      <c r="M27" s="79"/>
      <c r="N27" s="617"/>
      <c r="O27" s="617"/>
      <c r="P27" s="617"/>
      <c r="Q27" s="181"/>
    </row>
    <row r="28" spans="1:17" ht="18" customHeight="1">
      <c r="A28" s="191">
        <v>18</v>
      </c>
      <c r="B28" s="192" t="s">
        <v>213</v>
      </c>
      <c r="C28" s="193">
        <v>4865037</v>
      </c>
      <c r="D28" s="197" t="s">
        <v>12</v>
      </c>
      <c r="E28" s="311" t="s">
        <v>355</v>
      </c>
      <c r="F28" s="198">
        <v>1100</v>
      </c>
      <c r="G28" s="442">
        <v>0</v>
      </c>
      <c r="H28" s="443">
        <v>0</v>
      </c>
      <c r="I28" s="629">
        <f>G28-H28</f>
        <v>0</v>
      </c>
      <c r="J28" s="629">
        <f t="shared" si="1"/>
        <v>0</v>
      </c>
      <c r="K28" s="629">
        <f t="shared" si="2"/>
        <v>0</v>
      </c>
      <c r="L28" s="442">
        <v>63496</v>
      </c>
      <c r="M28" s="443">
        <v>63431</v>
      </c>
      <c r="N28" s="617">
        <f>L28-M28</f>
        <v>65</v>
      </c>
      <c r="O28" s="617">
        <f t="shared" si="4"/>
        <v>71500</v>
      </c>
      <c r="P28" s="617">
        <f t="shared" si="5"/>
        <v>0.0715</v>
      </c>
      <c r="Q28" s="181"/>
    </row>
    <row r="29" spans="1:17" ht="18" customHeight="1">
      <c r="A29" s="191">
        <v>19</v>
      </c>
      <c r="B29" s="192" t="s">
        <v>214</v>
      </c>
      <c r="C29" s="193">
        <v>4865038</v>
      </c>
      <c r="D29" s="197" t="s">
        <v>12</v>
      </c>
      <c r="E29" s="311" t="s">
        <v>355</v>
      </c>
      <c r="F29" s="198">
        <v>1000</v>
      </c>
      <c r="G29" s="442">
        <v>3411</v>
      </c>
      <c r="H29" s="443">
        <v>3411</v>
      </c>
      <c r="I29" s="629">
        <f>G29-H29</f>
        <v>0</v>
      </c>
      <c r="J29" s="629">
        <f t="shared" si="1"/>
        <v>0</v>
      </c>
      <c r="K29" s="629">
        <f t="shared" si="2"/>
        <v>0</v>
      </c>
      <c r="L29" s="442">
        <v>36475</v>
      </c>
      <c r="M29" s="443">
        <v>35838</v>
      </c>
      <c r="N29" s="617">
        <f>L29-M29</f>
        <v>637</v>
      </c>
      <c r="O29" s="617">
        <f t="shared" si="4"/>
        <v>637000</v>
      </c>
      <c r="P29" s="617">
        <f t="shared" si="5"/>
        <v>0.637</v>
      </c>
      <c r="Q29" s="181"/>
    </row>
    <row r="30" spans="1:17" ht="18" customHeight="1">
      <c r="A30" s="191">
        <v>20</v>
      </c>
      <c r="B30" s="192" t="s">
        <v>215</v>
      </c>
      <c r="C30" s="193">
        <v>4865039</v>
      </c>
      <c r="D30" s="197" t="s">
        <v>12</v>
      </c>
      <c r="E30" s="311" t="s">
        <v>355</v>
      </c>
      <c r="F30" s="198">
        <v>1100</v>
      </c>
      <c r="G30" s="442">
        <v>0</v>
      </c>
      <c r="H30" s="443">
        <v>0</v>
      </c>
      <c r="I30" s="629">
        <f>G30-H30</f>
        <v>0</v>
      </c>
      <c r="J30" s="629">
        <f t="shared" si="1"/>
        <v>0</v>
      </c>
      <c r="K30" s="629">
        <f t="shared" si="2"/>
        <v>0</v>
      </c>
      <c r="L30" s="442">
        <v>136684</v>
      </c>
      <c r="M30" s="443">
        <v>137704</v>
      </c>
      <c r="N30" s="617">
        <f>L30-M30</f>
        <v>-1020</v>
      </c>
      <c r="O30" s="617">
        <f t="shared" si="4"/>
        <v>-1122000</v>
      </c>
      <c r="P30" s="617">
        <f t="shared" si="5"/>
        <v>-1.122</v>
      </c>
      <c r="Q30" s="181"/>
    </row>
    <row r="31" spans="1:17" ht="18" customHeight="1">
      <c r="A31" s="191">
        <v>21</v>
      </c>
      <c r="B31" s="195" t="s">
        <v>216</v>
      </c>
      <c r="C31" s="193">
        <v>4865040</v>
      </c>
      <c r="D31" s="197" t="s">
        <v>12</v>
      </c>
      <c r="E31" s="311" t="s">
        <v>355</v>
      </c>
      <c r="F31" s="198">
        <v>1000</v>
      </c>
      <c r="G31" s="442">
        <v>9120</v>
      </c>
      <c r="H31" s="443">
        <v>9120</v>
      </c>
      <c r="I31" s="629">
        <f>G31-H31</f>
        <v>0</v>
      </c>
      <c r="J31" s="629">
        <f t="shared" si="1"/>
        <v>0</v>
      </c>
      <c r="K31" s="629">
        <f t="shared" si="2"/>
        <v>0</v>
      </c>
      <c r="L31" s="442">
        <v>51435</v>
      </c>
      <c r="M31" s="443">
        <v>50752</v>
      </c>
      <c r="N31" s="617">
        <f>L31-M31</f>
        <v>683</v>
      </c>
      <c r="O31" s="617">
        <f t="shared" si="4"/>
        <v>683000</v>
      </c>
      <c r="P31" s="617">
        <f t="shared" si="5"/>
        <v>0.683</v>
      </c>
      <c r="Q31" s="181"/>
    </row>
    <row r="32" spans="1:17" ht="18" customHeight="1">
      <c r="A32" s="191"/>
      <c r="B32" s="200"/>
      <c r="C32" s="193"/>
      <c r="D32" s="197"/>
      <c r="E32" s="311"/>
      <c r="F32" s="198"/>
      <c r="G32" s="130"/>
      <c r="H32" s="79"/>
      <c r="I32" s="628"/>
      <c r="J32" s="628"/>
      <c r="K32" s="630">
        <f>SUM(K28:K31)</f>
        <v>0</v>
      </c>
      <c r="L32" s="219"/>
      <c r="M32" s="79"/>
      <c r="N32" s="617"/>
      <c r="O32" s="617"/>
      <c r="P32" s="681">
        <f>SUM(P28:P31)</f>
        <v>0.26949999999999996</v>
      </c>
      <c r="Q32" s="181"/>
    </row>
    <row r="33" spans="1:17" ht="18" customHeight="1">
      <c r="A33" s="191"/>
      <c r="B33" s="199" t="s">
        <v>121</v>
      </c>
      <c r="C33" s="193"/>
      <c r="D33" s="194"/>
      <c r="E33" s="311"/>
      <c r="F33" s="198"/>
      <c r="G33" s="130"/>
      <c r="H33" s="79"/>
      <c r="I33" s="628"/>
      <c r="J33" s="628"/>
      <c r="K33" s="628"/>
      <c r="L33" s="219"/>
      <c r="M33" s="79"/>
      <c r="N33" s="617"/>
      <c r="O33" s="617"/>
      <c r="P33" s="617"/>
      <c r="Q33" s="181"/>
    </row>
    <row r="34" spans="1:17" ht="18" customHeight="1">
      <c r="A34" s="191">
        <v>22</v>
      </c>
      <c r="B34" s="734" t="s">
        <v>410</v>
      </c>
      <c r="C34" s="193">
        <v>4864845</v>
      </c>
      <c r="D34" s="192" t="s">
        <v>12</v>
      </c>
      <c r="E34" s="192" t="s">
        <v>355</v>
      </c>
      <c r="F34" s="198">
        <v>2000</v>
      </c>
      <c r="G34" s="445">
        <v>875</v>
      </c>
      <c r="H34" s="446">
        <v>783</v>
      </c>
      <c r="I34" s="629">
        <f>G34-H34</f>
        <v>92</v>
      </c>
      <c r="J34" s="629">
        <f t="shared" si="1"/>
        <v>184000</v>
      </c>
      <c r="K34" s="629">
        <f t="shared" si="2"/>
        <v>0.184</v>
      </c>
      <c r="L34" s="445">
        <v>72605</v>
      </c>
      <c r="M34" s="446">
        <v>72541</v>
      </c>
      <c r="N34" s="623">
        <f>L34-M34</f>
        <v>64</v>
      </c>
      <c r="O34" s="623">
        <f t="shared" si="4"/>
        <v>128000</v>
      </c>
      <c r="P34" s="623">
        <f t="shared" si="5"/>
        <v>0.128</v>
      </c>
      <c r="Q34" s="733"/>
    </row>
    <row r="35" spans="1:17" ht="18">
      <c r="A35" s="191">
        <v>23</v>
      </c>
      <c r="B35" s="192" t="s">
        <v>188</v>
      </c>
      <c r="C35" s="193">
        <v>4864862</v>
      </c>
      <c r="D35" s="197" t="s">
        <v>12</v>
      </c>
      <c r="E35" s="311" t="s">
        <v>355</v>
      </c>
      <c r="F35" s="198">
        <v>1000</v>
      </c>
      <c r="G35" s="445">
        <v>1601</v>
      </c>
      <c r="H35" s="446">
        <v>548</v>
      </c>
      <c r="I35" s="629">
        <f>G35-H35</f>
        <v>1053</v>
      </c>
      <c r="J35" s="629">
        <f t="shared" si="1"/>
        <v>1053000</v>
      </c>
      <c r="K35" s="629">
        <f t="shared" si="2"/>
        <v>1.053</v>
      </c>
      <c r="L35" s="445">
        <v>15</v>
      </c>
      <c r="M35" s="446">
        <v>0</v>
      </c>
      <c r="N35" s="623">
        <f>L35-M35</f>
        <v>15</v>
      </c>
      <c r="O35" s="623">
        <f t="shared" si="4"/>
        <v>15000</v>
      </c>
      <c r="P35" s="623">
        <f t="shared" si="5"/>
        <v>0.015</v>
      </c>
      <c r="Q35" s="700"/>
    </row>
    <row r="36" spans="1:17" ht="18" customHeight="1">
      <c r="A36" s="191">
        <v>24</v>
      </c>
      <c r="B36" s="195" t="s">
        <v>189</v>
      </c>
      <c r="C36" s="193">
        <v>4865142</v>
      </c>
      <c r="D36" s="197" t="s">
        <v>12</v>
      </c>
      <c r="E36" s="311" t="s">
        <v>355</v>
      </c>
      <c r="F36" s="198">
        <v>100</v>
      </c>
      <c r="G36" s="442">
        <v>890230</v>
      </c>
      <c r="H36" s="443">
        <v>887048</v>
      </c>
      <c r="I36" s="628">
        <f>G36-H36</f>
        <v>3182</v>
      </c>
      <c r="J36" s="628">
        <f t="shared" si="1"/>
        <v>318200</v>
      </c>
      <c r="K36" s="628">
        <f t="shared" si="2"/>
        <v>0.3182</v>
      </c>
      <c r="L36" s="442">
        <v>54462</v>
      </c>
      <c r="M36" s="443">
        <v>54409</v>
      </c>
      <c r="N36" s="617">
        <f>L36-M36</f>
        <v>53</v>
      </c>
      <c r="O36" s="617">
        <f t="shared" si="4"/>
        <v>5300</v>
      </c>
      <c r="P36" s="617">
        <f t="shared" si="5"/>
        <v>0.0053</v>
      </c>
      <c r="Q36" s="181"/>
    </row>
    <row r="37" spans="1:17" ht="18" customHeight="1">
      <c r="A37" s="191"/>
      <c r="B37" s="200" t="s">
        <v>193</v>
      </c>
      <c r="C37" s="193"/>
      <c r="D37" s="197"/>
      <c r="E37" s="311"/>
      <c r="F37" s="198"/>
      <c r="G37" s="130"/>
      <c r="H37" s="79"/>
      <c r="I37" s="628"/>
      <c r="J37" s="628"/>
      <c r="K37" s="628"/>
      <c r="L37" s="219"/>
      <c r="M37" s="79"/>
      <c r="N37" s="617"/>
      <c r="O37" s="617"/>
      <c r="P37" s="617"/>
      <c r="Q37" s="181"/>
    </row>
    <row r="38" spans="1:17" ht="17.25" customHeight="1">
      <c r="A38" s="191">
        <v>25</v>
      </c>
      <c r="B38" s="192" t="s">
        <v>409</v>
      </c>
      <c r="C38" s="193">
        <v>4864892</v>
      </c>
      <c r="D38" s="197" t="s">
        <v>12</v>
      </c>
      <c r="E38" s="311" t="s">
        <v>355</v>
      </c>
      <c r="F38" s="198">
        <v>-500</v>
      </c>
      <c r="G38" s="445">
        <v>4351</v>
      </c>
      <c r="H38" s="446">
        <v>4364</v>
      </c>
      <c r="I38" s="629">
        <f>G38-H38</f>
        <v>-13</v>
      </c>
      <c r="J38" s="629">
        <f t="shared" si="1"/>
        <v>6500</v>
      </c>
      <c r="K38" s="629">
        <f t="shared" si="2"/>
        <v>0.0065</v>
      </c>
      <c r="L38" s="445">
        <v>20406</v>
      </c>
      <c r="M38" s="446">
        <v>21267</v>
      </c>
      <c r="N38" s="623">
        <f>L38-M38</f>
        <v>-861</v>
      </c>
      <c r="O38" s="623">
        <f t="shared" si="4"/>
        <v>430500</v>
      </c>
      <c r="P38" s="623">
        <f t="shared" si="5"/>
        <v>0.4305</v>
      </c>
      <c r="Q38" s="696"/>
    </row>
    <row r="39" spans="1:17" ht="17.25" customHeight="1">
      <c r="A39" s="191">
        <v>26</v>
      </c>
      <c r="B39" s="192" t="s">
        <v>412</v>
      </c>
      <c r="C39" s="193">
        <v>4864826</v>
      </c>
      <c r="D39" s="197" t="s">
        <v>12</v>
      </c>
      <c r="E39" s="311" t="s">
        <v>355</v>
      </c>
      <c r="F39" s="196">
        <v>-83.3333333333333</v>
      </c>
      <c r="G39" s="445">
        <v>4121</v>
      </c>
      <c r="H39" s="446">
        <v>4362</v>
      </c>
      <c r="I39" s="629">
        <f>G39-H39</f>
        <v>-241</v>
      </c>
      <c r="J39" s="629">
        <f t="shared" si="1"/>
        <v>20083.333333333325</v>
      </c>
      <c r="K39" s="629">
        <f t="shared" si="2"/>
        <v>0.020083333333333325</v>
      </c>
      <c r="L39" s="445">
        <v>986977</v>
      </c>
      <c r="M39" s="446">
        <v>987091</v>
      </c>
      <c r="N39" s="623">
        <f>L39-M39</f>
        <v>-114</v>
      </c>
      <c r="O39" s="623">
        <f t="shared" si="4"/>
        <v>9499.999999999996</v>
      </c>
      <c r="P39" s="623">
        <f t="shared" si="5"/>
        <v>0.009499999999999996</v>
      </c>
      <c r="Q39" s="557"/>
    </row>
    <row r="40" spans="1:17" ht="17.25" customHeight="1">
      <c r="A40" s="191">
        <v>27</v>
      </c>
      <c r="B40" s="192" t="s">
        <v>121</v>
      </c>
      <c r="C40" s="193">
        <v>4864791</v>
      </c>
      <c r="D40" s="197" t="s">
        <v>12</v>
      </c>
      <c r="E40" s="311" t="s">
        <v>355</v>
      </c>
      <c r="F40" s="196">
        <v>-166.666666666667</v>
      </c>
      <c r="G40" s="445">
        <v>996903</v>
      </c>
      <c r="H40" s="446">
        <v>999010</v>
      </c>
      <c r="I40" s="629">
        <f>G40-H40</f>
        <v>-2107</v>
      </c>
      <c r="J40" s="629">
        <f t="shared" si="1"/>
        <v>351166.6666666674</v>
      </c>
      <c r="K40" s="629">
        <f t="shared" si="2"/>
        <v>0.3511666666666674</v>
      </c>
      <c r="L40" s="445">
        <v>994294</v>
      </c>
      <c r="M40" s="446">
        <v>994401</v>
      </c>
      <c r="N40" s="623">
        <f>L40-M40</f>
        <v>-107</v>
      </c>
      <c r="O40" s="623">
        <f t="shared" si="4"/>
        <v>17833.33333333337</v>
      </c>
      <c r="P40" s="623">
        <f t="shared" si="5"/>
        <v>0.017833333333333368</v>
      </c>
      <c r="Q40" s="557"/>
    </row>
    <row r="41" spans="1:17" ht="16.5" customHeight="1" thickBot="1">
      <c r="A41" s="191"/>
      <c r="B41" s="725"/>
      <c r="C41" s="204"/>
      <c r="D41" s="206"/>
      <c r="E41" s="203"/>
      <c r="F41" s="726"/>
      <c r="G41" s="727"/>
      <c r="H41" s="727"/>
      <c r="I41" s="727"/>
      <c r="J41" s="727"/>
      <c r="K41" s="727"/>
      <c r="L41" s="727"/>
      <c r="M41" s="727"/>
      <c r="N41" s="727"/>
      <c r="O41" s="727"/>
      <c r="P41" s="727"/>
      <c r="Q41" s="723"/>
    </row>
    <row r="42" spans="1:17" ht="18" customHeight="1" thickTop="1">
      <c r="A42" s="190"/>
      <c r="B42" s="192"/>
      <c r="C42" s="193"/>
      <c r="D42" s="194"/>
      <c r="E42" s="311"/>
      <c r="F42" s="193"/>
      <c r="G42" s="193"/>
      <c r="H42" s="79"/>
      <c r="I42" s="79"/>
      <c r="J42" s="79"/>
      <c r="K42" s="79"/>
      <c r="L42" s="534"/>
      <c r="M42" s="79"/>
      <c r="N42" s="79"/>
      <c r="O42" s="79"/>
      <c r="P42" s="79"/>
      <c r="Q42" s="25"/>
    </row>
    <row r="43" spans="1:17" ht="21" customHeight="1" thickBot="1">
      <c r="A43" s="215"/>
      <c r="B43" s="541"/>
      <c r="C43" s="204"/>
      <c r="D43" s="206"/>
      <c r="E43" s="203"/>
      <c r="F43" s="204"/>
      <c r="G43" s="204"/>
      <c r="H43" s="89"/>
      <c r="I43" s="89"/>
      <c r="J43" s="89"/>
      <c r="K43" s="89"/>
      <c r="L43" s="89"/>
      <c r="M43" s="89"/>
      <c r="N43" s="89"/>
      <c r="O43" s="89"/>
      <c r="P43" s="89"/>
      <c r="Q43" s="218" t="str">
        <f>NDPL!Q1</f>
        <v>MAY-2013</v>
      </c>
    </row>
    <row r="44" spans="1:17" ht="21.75" customHeight="1" thickTop="1">
      <c r="A44" s="188"/>
      <c r="B44" s="545" t="s">
        <v>357</v>
      </c>
      <c r="C44" s="193"/>
      <c r="D44" s="194"/>
      <c r="E44" s="311"/>
      <c r="F44" s="193"/>
      <c r="G44" s="546"/>
      <c r="H44" s="79"/>
      <c r="I44" s="79"/>
      <c r="J44" s="79"/>
      <c r="K44" s="79"/>
      <c r="L44" s="546"/>
      <c r="M44" s="79"/>
      <c r="N44" s="79"/>
      <c r="O44" s="79"/>
      <c r="P44" s="547"/>
      <c r="Q44" s="548"/>
    </row>
    <row r="45" spans="1:17" ht="21" customHeight="1">
      <c r="A45" s="191"/>
      <c r="B45" s="714" t="s">
        <v>402</v>
      </c>
      <c r="C45" s="193"/>
      <c r="D45" s="194"/>
      <c r="E45" s="311"/>
      <c r="F45" s="193"/>
      <c r="G45" s="130"/>
      <c r="H45" s="79"/>
      <c r="I45" s="79"/>
      <c r="J45" s="79"/>
      <c r="K45" s="79"/>
      <c r="L45" s="130"/>
      <c r="M45" s="79"/>
      <c r="N45" s="79"/>
      <c r="O45" s="79"/>
      <c r="P45" s="79"/>
      <c r="Q45" s="715"/>
    </row>
    <row r="46" spans="1:17" ht="18">
      <c r="A46" s="191">
        <v>26</v>
      </c>
      <c r="B46" s="192" t="s">
        <v>403</v>
      </c>
      <c r="C46" s="193">
        <v>5128418</v>
      </c>
      <c r="D46" s="197" t="s">
        <v>12</v>
      </c>
      <c r="E46" s="311" t="s">
        <v>355</v>
      </c>
      <c r="F46" s="193">
        <v>-1000</v>
      </c>
      <c r="G46" s="442">
        <v>984707</v>
      </c>
      <c r="H46" s="443">
        <v>984707</v>
      </c>
      <c r="I46" s="617">
        <f>G46-H46</f>
        <v>0</v>
      </c>
      <c r="J46" s="617">
        <f t="shared" si="1"/>
        <v>0</v>
      </c>
      <c r="K46" s="617">
        <f t="shared" si="2"/>
        <v>0</v>
      </c>
      <c r="L46" s="442">
        <v>997561</v>
      </c>
      <c r="M46" s="443">
        <v>999802</v>
      </c>
      <c r="N46" s="617">
        <f>L46-M46</f>
        <v>-2241</v>
      </c>
      <c r="O46" s="617">
        <f t="shared" si="4"/>
        <v>2241000</v>
      </c>
      <c r="P46" s="617">
        <f t="shared" si="5"/>
        <v>2.241</v>
      </c>
      <c r="Q46" s="716"/>
    </row>
    <row r="47" spans="1:17" ht="18">
      <c r="A47" s="191"/>
      <c r="B47" s="714" t="s">
        <v>406</v>
      </c>
      <c r="C47" s="193"/>
      <c r="D47" s="197"/>
      <c r="E47" s="311"/>
      <c r="F47" s="193"/>
      <c r="G47" s="442"/>
      <c r="H47" s="443"/>
      <c r="I47" s="617"/>
      <c r="J47" s="617"/>
      <c r="K47" s="617"/>
      <c r="L47" s="442"/>
      <c r="M47" s="443"/>
      <c r="N47" s="617"/>
      <c r="O47" s="617"/>
      <c r="P47" s="617"/>
      <c r="Q47" s="716"/>
    </row>
    <row r="48" spans="1:17" ht="18">
      <c r="A48" s="191">
        <v>27</v>
      </c>
      <c r="B48" s="192" t="s">
        <v>403</v>
      </c>
      <c r="C48" s="193">
        <v>5128422</v>
      </c>
      <c r="D48" s="197" t="s">
        <v>12</v>
      </c>
      <c r="E48" s="311" t="s">
        <v>355</v>
      </c>
      <c r="F48" s="193">
        <v>-1000</v>
      </c>
      <c r="G48" s="442">
        <v>996691</v>
      </c>
      <c r="H48" s="443">
        <v>997087</v>
      </c>
      <c r="I48" s="617">
        <f>G48-H48</f>
        <v>-396</v>
      </c>
      <c r="J48" s="617">
        <f t="shared" si="1"/>
        <v>396000</v>
      </c>
      <c r="K48" s="617">
        <f t="shared" si="2"/>
        <v>0.396</v>
      </c>
      <c r="L48" s="442">
        <v>998363</v>
      </c>
      <c r="M48" s="443">
        <v>999829</v>
      </c>
      <c r="N48" s="617">
        <f>L48-M48</f>
        <v>-1466</v>
      </c>
      <c r="O48" s="617">
        <f t="shared" si="4"/>
        <v>1466000</v>
      </c>
      <c r="P48" s="617">
        <f t="shared" si="5"/>
        <v>1.466</v>
      </c>
      <c r="Q48" s="716"/>
    </row>
    <row r="49" spans="1:17" ht="18" customHeight="1">
      <c r="A49" s="191"/>
      <c r="B49" s="199" t="s">
        <v>194</v>
      </c>
      <c r="C49" s="193"/>
      <c r="D49" s="194"/>
      <c r="E49" s="311"/>
      <c r="F49" s="198"/>
      <c r="G49" s="130"/>
      <c r="H49" s="79"/>
      <c r="I49" s="79"/>
      <c r="J49" s="79"/>
      <c r="K49" s="79"/>
      <c r="L49" s="219"/>
      <c r="M49" s="79"/>
      <c r="N49" s="79"/>
      <c r="O49" s="79"/>
      <c r="P49" s="79"/>
      <c r="Q49" s="181"/>
    </row>
    <row r="50" spans="1:17" ht="25.5">
      <c r="A50" s="191">
        <v>28</v>
      </c>
      <c r="B50" s="201" t="s">
        <v>218</v>
      </c>
      <c r="C50" s="193">
        <v>4865133</v>
      </c>
      <c r="D50" s="197" t="s">
        <v>12</v>
      </c>
      <c r="E50" s="311" t="s">
        <v>355</v>
      </c>
      <c r="F50" s="198">
        <v>100</v>
      </c>
      <c r="G50" s="442">
        <v>279077</v>
      </c>
      <c r="H50" s="443">
        <v>276519</v>
      </c>
      <c r="I50" s="617">
        <f>G50-H50</f>
        <v>2558</v>
      </c>
      <c r="J50" s="617">
        <f t="shared" si="1"/>
        <v>255800</v>
      </c>
      <c r="K50" s="617">
        <f t="shared" si="2"/>
        <v>0.2558</v>
      </c>
      <c r="L50" s="442">
        <v>41021</v>
      </c>
      <c r="M50" s="443">
        <v>39707</v>
      </c>
      <c r="N50" s="617">
        <f>L50-M50</f>
        <v>1314</v>
      </c>
      <c r="O50" s="617">
        <f t="shared" si="4"/>
        <v>131400</v>
      </c>
      <c r="P50" s="617">
        <f t="shared" si="5"/>
        <v>0.1314</v>
      </c>
      <c r="Q50" s="181"/>
    </row>
    <row r="51" spans="1:17" ht="18" customHeight="1">
      <c r="A51" s="191"/>
      <c r="B51" s="199" t="s">
        <v>196</v>
      </c>
      <c r="C51" s="193"/>
      <c r="D51" s="197"/>
      <c r="E51" s="311"/>
      <c r="F51" s="198"/>
      <c r="G51" s="130"/>
      <c r="H51" s="79"/>
      <c r="I51" s="617"/>
      <c r="J51" s="617"/>
      <c r="K51" s="617"/>
      <c r="L51" s="219"/>
      <c r="M51" s="79"/>
      <c r="N51" s="617"/>
      <c r="O51" s="617"/>
      <c r="P51" s="617"/>
      <c r="Q51" s="181"/>
    </row>
    <row r="52" spans="1:17" ht="18" customHeight="1">
      <c r="A52" s="191">
        <v>29</v>
      </c>
      <c r="B52" s="192" t="s">
        <v>183</v>
      </c>
      <c r="C52" s="193">
        <v>4865076</v>
      </c>
      <c r="D52" s="197" t="s">
        <v>12</v>
      </c>
      <c r="E52" s="311" t="s">
        <v>355</v>
      </c>
      <c r="F52" s="198">
        <v>100</v>
      </c>
      <c r="G52" s="442">
        <v>1287</v>
      </c>
      <c r="H52" s="443">
        <v>1234</v>
      </c>
      <c r="I52" s="617">
        <f>G52-H52</f>
        <v>53</v>
      </c>
      <c r="J52" s="617">
        <f t="shared" si="1"/>
        <v>5300</v>
      </c>
      <c r="K52" s="617">
        <f t="shared" si="2"/>
        <v>0.0053</v>
      </c>
      <c r="L52" s="442">
        <v>16367</v>
      </c>
      <c r="M52" s="443">
        <v>15687</v>
      </c>
      <c r="N52" s="617">
        <f>L52-M52</f>
        <v>680</v>
      </c>
      <c r="O52" s="617">
        <f t="shared" si="4"/>
        <v>68000</v>
      </c>
      <c r="P52" s="617">
        <f t="shared" si="5"/>
        <v>0.068</v>
      </c>
      <c r="Q52" s="181"/>
    </row>
    <row r="53" spans="1:17" ht="18" customHeight="1">
      <c r="A53" s="191">
        <v>30</v>
      </c>
      <c r="B53" s="195" t="s">
        <v>197</v>
      </c>
      <c r="C53" s="193">
        <v>4865077</v>
      </c>
      <c r="D53" s="197" t="s">
        <v>12</v>
      </c>
      <c r="E53" s="311" t="s">
        <v>355</v>
      </c>
      <c r="F53" s="198">
        <v>100</v>
      </c>
      <c r="G53" s="130"/>
      <c r="H53" s="79"/>
      <c r="I53" s="617">
        <f>G53-H53</f>
        <v>0</v>
      </c>
      <c r="J53" s="617">
        <f t="shared" si="1"/>
        <v>0</v>
      </c>
      <c r="K53" s="617">
        <f t="shared" si="2"/>
        <v>0</v>
      </c>
      <c r="L53" s="535"/>
      <c r="M53" s="79"/>
      <c r="N53" s="617">
        <f>L53-M53</f>
        <v>0</v>
      </c>
      <c r="O53" s="617">
        <f t="shared" si="4"/>
        <v>0</v>
      </c>
      <c r="P53" s="617">
        <f t="shared" si="5"/>
        <v>0</v>
      </c>
      <c r="Q53" s="181"/>
    </row>
    <row r="54" spans="1:17" ht="18" customHeight="1">
      <c r="A54" s="191"/>
      <c r="B54" s="199" t="s">
        <v>173</v>
      </c>
      <c r="C54" s="193"/>
      <c r="D54" s="197"/>
      <c r="E54" s="311"/>
      <c r="F54" s="198"/>
      <c r="G54" s="130"/>
      <c r="H54" s="79"/>
      <c r="I54" s="617"/>
      <c r="J54" s="617"/>
      <c r="K54" s="617"/>
      <c r="L54" s="219"/>
      <c r="M54" s="79"/>
      <c r="N54" s="617"/>
      <c r="O54" s="617"/>
      <c r="P54" s="617"/>
      <c r="Q54" s="181"/>
    </row>
    <row r="55" spans="1:17" ht="18" customHeight="1">
      <c r="A55" s="191">
        <v>31</v>
      </c>
      <c r="B55" s="192" t="s">
        <v>190</v>
      </c>
      <c r="C55" s="193">
        <v>4865093</v>
      </c>
      <c r="D55" s="197" t="s">
        <v>12</v>
      </c>
      <c r="E55" s="311" t="s">
        <v>355</v>
      </c>
      <c r="F55" s="198">
        <v>100</v>
      </c>
      <c r="G55" s="442">
        <v>56080</v>
      </c>
      <c r="H55" s="443">
        <v>55913</v>
      </c>
      <c r="I55" s="617">
        <f>G55-H55</f>
        <v>167</v>
      </c>
      <c r="J55" s="617">
        <f t="shared" si="1"/>
        <v>16700</v>
      </c>
      <c r="K55" s="617">
        <f t="shared" si="2"/>
        <v>0.0167</v>
      </c>
      <c r="L55" s="442">
        <v>55062</v>
      </c>
      <c r="M55" s="443">
        <v>54129</v>
      </c>
      <c r="N55" s="617">
        <f>L55-M55</f>
        <v>933</v>
      </c>
      <c r="O55" s="617">
        <f t="shared" si="4"/>
        <v>93300</v>
      </c>
      <c r="P55" s="617">
        <f t="shared" si="5"/>
        <v>0.0933</v>
      </c>
      <c r="Q55" s="181"/>
    </row>
    <row r="56" spans="1:17" ht="19.5" customHeight="1">
      <c r="A56" s="191">
        <v>32</v>
      </c>
      <c r="B56" s="195" t="s">
        <v>191</v>
      </c>
      <c r="C56" s="193">
        <v>4865094</v>
      </c>
      <c r="D56" s="197" t="s">
        <v>12</v>
      </c>
      <c r="E56" s="311" t="s">
        <v>355</v>
      </c>
      <c r="F56" s="198">
        <v>100</v>
      </c>
      <c r="G56" s="442">
        <v>46703</v>
      </c>
      <c r="H56" s="443">
        <v>46546</v>
      </c>
      <c r="I56" s="617">
        <f>G56-H56</f>
        <v>157</v>
      </c>
      <c r="J56" s="617">
        <f t="shared" si="1"/>
        <v>15700</v>
      </c>
      <c r="K56" s="617">
        <f t="shared" si="2"/>
        <v>0.0157</v>
      </c>
      <c r="L56" s="442">
        <v>55220</v>
      </c>
      <c r="M56" s="443">
        <v>54656</v>
      </c>
      <c r="N56" s="617">
        <f>L56-M56</f>
        <v>564</v>
      </c>
      <c r="O56" s="617">
        <f t="shared" si="4"/>
        <v>56400</v>
      </c>
      <c r="P56" s="617">
        <f t="shared" si="5"/>
        <v>0.0564</v>
      </c>
      <c r="Q56" s="181"/>
    </row>
    <row r="57" spans="1:17" ht="25.5">
      <c r="A57" s="191">
        <v>33</v>
      </c>
      <c r="B57" s="201" t="s">
        <v>217</v>
      </c>
      <c r="C57" s="193">
        <v>4865144</v>
      </c>
      <c r="D57" s="197" t="s">
        <v>12</v>
      </c>
      <c r="E57" s="311" t="s">
        <v>355</v>
      </c>
      <c r="F57" s="198">
        <v>200</v>
      </c>
      <c r="G57" s="692">
        <v>82787</v>
      </c>
      <c r="H57" s="693">
        <v>82208</v>
      </c>
      <c r="I57" s="628">
        <f>G57-H57</f>
        <v>579</v>
      </c>
      <c r="J57" s="628">
        <f t="shared" si="1"/>
        <v>115800</v>
      </c>
      <c r="K57" s="628">
        <f t="shared" si="2"/>
        <v>0.1158</v>
      </c>
      <c r="L57" s="692">
        <v>107300</v>
      </c>
      <c r="M57" s="693">
        <v>105465</v>
      </c>
      <c r="N57" s="628">
        <f>L57-M57</f>
        <v>1835</v>
      </c>
      <c r="O57" s="628">
        <f t="shared" si="4"/>
        <v>367000</v>
      </c>
      <c r="P57" s="628">
        <f t="shared" si="5"/>
        <v>0.367</v>
      </c>
      <c r="Q57" s="694"/>
    </row>
    <row r="58" spans="1:17" ht="19.5" customHeight="1">
      <c r="A58" s="191"/>
      <c r="B58" s="199" t="s">
        <v>183</v>
      </c>
      <c r="C58" s="193"/>
      <c r="D58" s="197"/>
      <c r="E58" s="194"/>
      <c r="F58" s="198"/>
      <c r="G58" s="442"/>
      <c r="H58" s="443"/>
      <c r="I58" s="617"/>
      <c r="J58" s="617"/>
      <c r="K58" s="617"/>
      <c r="L58" s="219"/>
      <c r="M58" s="79"/>
      <c r="N58" s="617"/>
      <c r="O58" s="617"/>
      <c r="P58" s="617"/>
      <c r="Q58" s="181"/>
    </row>
    <row r="59" spans="1:17" ht="18">
      <c r="A59" s="191">
        <v>34</v>
      </c>
      <c r="B59" s="192" t="s">
        <v>184</v>
      </c>
      <c r="C59" s="193">
        <v>4865143</v>
      </c>
      <c r="D59" s="197" t="s">
        <v>12</v>
      </c>
      <c r="E59" s="194" t="s">
        <v>13</v>
      </c>
      <c r="F59" s="198">
        <v>100</v>
      </c>
      <c r="G59" s="442">
        <v>36375</v>
      </c>
      <c r="H59" s="443">
        <v>36375</v>
      </c>
      <c r="I59" s="617">
        <f>G59-H59</f>
        <v>0</v>
      </c>
      <c r="J59" s="617">
        <f t="shared" si="1"/>
        <v>0</v>
      </c>
      <c r="K59" s="617">
        <f t="shared" si="2"/>
        <v>0</v>
      </c>
      <c r="L59" s="442">
        <v>891565</v>
      </c>
      <c r="M59" s="443">
        <v>891565</v>
      </c>
      <c r="N59" s="617">
        <f>L59-M59</f>
        <v>0</v>
      </c>
      <c r="O59" s="617">
        <f t="shared" si="4"/>
        <v>0</v>
      </c>
      <c r="P59" s="617">
        <f t="shared" si="5"/>
        <v>0</v>
      </c>
      <c r="Q59" s="581"/>
    </row>
    <row r="60" spans="1:23" ht="18" customHeight="1" thickBot="1">
      <c r="A60" s="202"/>
      <c r="B60" s="203"/>
      <c r="C60" s="204"/>
      <c r="D60" s="205"/>
      <c r="E60" s="206"/>
      <c r="F60" s="207"/>
      <c r="G60" s="208"/>
      <c r="H60" s="209"/>
      <c r="I60" s="210"/>
      <c r="J60" s="210"/>
      <c r="K60" s="210"/>
      <c r="L60" s="211"/>
      <c r="M60" s="209"/>
      <c r="N60" s="210"/>
      <c r="O60" s="210"/>
      <c r="P60" s="210"/>
      <c r="Q60" s="213"/>
      <c r="R60" s="93"/>
      <c r="S60" s="93"/>
      <c r="T60" s="93"/>
      <c r="U60" s="93"/>
      <c r="V60" s="93"/>
      <c r="W60" s="93"/>
    </row>
    <row r="61" spans="1:23" ht="15.75" customHeight="1" thickTop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3"/>
      <c r="R61" s="93"/>
      <c r="S61" s="93"/>
      <c r="T61" s="93"/>
      <c r="U61" s="93"/>
      <c r="V61" s="93"/>
      <c r="W61" s="93"/>
    </row>
    <row r="62" spans="1:23" ht="24" thickBot="1">
      <c r="A62" s="530" t="s">
        <v>375</v>
      </c>
      <c r="G62" s="19"/>
      <c r="H62" s="19"/>
      <c r="I62" s="56" t="s">
        <v>407</v>
      </c>
      <c r="J62" s="19"/>
      <c r="K62" s="19"/>
      <c r="L62" s="19"/>
      <c r="M62" s="19"/>
      <c r="N62" s="56" t="s">
        <v>408</v>
      </c>
      <c r="O62" s="19"/>
      <c r="P62" s="19"/>
      <c r="R62" s="93"/>
      <c r="S62" s="93"/>
      <c r="T62" s="93"/>
      <c r="U62" s="93"/>
      <c r="V62" s="93"/>
      <c r="W62" s="93"/>
    </row>
    <row r="63" spans="1:23" ht="39.75" thickBot="1" thickTop="1">
      <c r="A63" s="41" t="s">
        <v>8</v>
      </c>
      <c r="B63" s="38" t="s">
        <v>9</v>
      </c>
      <c r="C63" s="39" t="s">
        <v>1</v>
      </c>
      <c r="D63" s="39" t="s">
        <v>2</v>
      </c>
      <c r="E63" s="39" t="s">
        <v>3</v>
      </c>
      <c r="F63" s="39" t="s">
        <v>10</v>
      </c>
      <c r="G63" s="41" t="str">
        <f>G5</f>
        <v>FINAL READING 01/06/2013</v>
      </c>
      <c r="H63" s="39" t="str">
        <f>H5</f>
        <v>INTIAL READING 01/05/2013</v>
      </c>
      <c r="I63" s="39" t="s">
        <v>4</v>
      </c>
      <c r="J63" s="39" t="s">
        <v>5</v>
      </c>
      <c r="K63" s="39" t="s">
        <v>6</v>
      </c>
      <c r="L63" s="41" t="str">
        <f>G63</f>
        <v>FINAL READING 01/06/2013</v>
      </c>
      <c r="M63" s="39" t="str">
        <f>H63</f>
        <v>INTIAL READING 01/05/2013</v>
      </c>
      <c r="N63" s="39" t="s">
        <v>4</v>
      </c>
      <c r="O63" s="39" t="s">
        <v>5</v>
      </c>
      <c r="P63" s="39" t="s">
        <v>6</v>
      </c>
      <c r="Q63" s="214" t="s">
        <v>318</v>
      </c>
      <c r="R63" s="93"/>
      <c r="S63" s="93"/>
      <c r="T63" s="93"/>
      <c r="U63" s="93"/>
      <c r="V63" s="93"/>
      <c r="W63" s="93"/>
    </row>
    <row r="64" spans="1:23" ht="15.75" customHeight="1" thickTop="1">
      <c r="A64" s="549"/>
      <c r="B64" s="550"/>
      <c r="C64" s="550"/>
      <c r="D64" s="550"/>
      <c r="E64" s="550"/>
      <c r="F64" s="553"/>
      <c r="G64" s="550"/>
      <c r="H64" s="550"/>
      <c r="I64" s="550"/>
      <c r="J64" s="550"/>
      <c r="K64" s="553"/>
      <c r="L64" s="550"/>
      <c r="M64" s="550"/>
      <c r="N64" s="550"/>
      <c r="O64" s="550"/>
      <c r="P64" s="550"/>
      <c r="Q64" s="556"/>
      <c r="R64" s="93"/>
      <c r="S64" s="93"/>
      <c r="T64" s="93"/>
      <c r="U64" s="93"/>
      <c r="V64" s="93"/>
      <c r="W64" s="93"/>
    </row>
    <row r="65" spans="1:23" ht="15.75" customHeight="1">
      <c r="A65" s="551"/>
      <c r="B65" s="399" t="s">
        <v>372</v>
      </c>
      <c r="C65" s="436"/>
      <c r="D65" s="464"/>
      <c r="E65" s="426"/>
      <c r="F65" s="198"/>
      <c r="G65" s="552"/>
      <c r="H65" s="552"/>
      <c r="I65" s="552"/>
      <c r="J65" s="552"/>
      <c r="K65" s="552"/>
      <c r="L65" s="551"/>
      <c r="M65" s="552"/>
      <c r="N65" s="552"/>
      <c r="O65" s="552"/>
      <c r="P65" s="552"/>
      <c r="Q65" s="557"/>
      <c r="R65" s="93"/>
      <c r="S65" s="93"/>
      <c r="T65" s="93"/>
      <c r="U65" s="93"/>
      <c r="V65" s="93"/>
      <c r="W65" s="93"/>
    </row>
    <row r="66" spans="1:23" ht="15.75" customHeight="1">
      <c r="A66" s="555">
        <v>1</v>
      </c>
      <c r="B66" s="192" t="s">
        <v>373</v>
      </c>
      <c r="C66" s="193">
        <v>4902586</v>
      </c>
      <c r="D66" s="464" t="s">
        <v>12</v>
      </c>
      <c r="E66" s="426" t="s">
        <v>355</v>
      </c>
      <c r="F66" s="198">
        <v>-100</v>
      </c>
      <c r="G66" s="442">
        <v>1405</v>
      </c>
      <c r="H66" s="443">
        <v>1405</v>
      </c>
      <c r="I66" s="617">
        <f>G66-H66</f>
        <v>0</v>
      </c>
      <c r="J66" s="617">
        <f>$F66*I66</f>
        <v>0</v>
      </c>
      <c r="K66" s="617">
        <f>J66/1000000</f>
        <v>0</v>
      </c>
      <c r="L66" s="442">
        <v>8203</v>
      </c>
      <c r="M66" s="443">
        <v>7317</v>
      </c>
      <c r="N66" s="617">
        <f>L66-M66</f>
        <v>886</v>
      </c>
      <c r="O66" s="617">
        <f>$F66*N66</f>
        <v>-88600</v>
      </c>
      <c r="P66" s="617">
        <f>O66/1000000</f>
        <v>-0.0886</v>
      </c>
      <c r="Q66" s="557"/>
      <c r="R66" s="93"/>
      <c r="S66" s="93"/>
      <c r="T66" s="93"/>
      <c r="U66" s="93"/>
      <c r="V66" s="93"/>
      <c r="W66" s="93"/>
    </row>
    <row r="67" spans="1:23" ht="15.75" customHeight="1">
      <c r="A67" s="555">
        <v>2</v>
      </c>
      <c r="B67" s="192" t="s">
        <v>374</v>
      </c>
      <c r="C67" s="193">
        <v>4902587</v>
      </c>
      <c r="D67" s="464" t="s">
        <v>12</v>
      </c>
      <c r="E67" s="426" t="s">
        <v>355</v>
      </c>
      <c r="F67" s="198">
        <v>-100</v>
      </c>
      <c r="G67" s="442">
        <v>8390</v>
      </c>
      <c r="H67" s="443">
        <v>8390</v>
      </c>
      <c r="I67" s="617">
        <f>G67-H67</f>
        <v>0</v>
      </c>
      <c r="J67" s="617">
        <f>$F67*I67</f>
        <v>0</v>
      </c>
      <c r="K67" s="617">
        <f>J67/1000000</f>
        <v>0</v>
      </c>
      <c r="L67" s="442">
        <v>15908</v>
      </c>
      <c r="M67" s="443">
        <v>15058</v>
      </c>
      <c r="N67" s="617">
        <f>L67-M67</f>
        <v>850</v>
      </c>
      <c r="O67" s="617">
        <f>$F67*N67</f>
        <v>-85000</v>
      </c>
      <c r="P67" s="617">
        <f>O67/1000000</f>
        <v>-0.085</v>
      </c>
      <c r="Q67" s="557"/>
      <c r="R67" s="93"/>
      <c r="S67" s="93"/>
      <c r="T67" s="93"/>
      <c r="U67" s="93"/>
      <c r="V67" s="93"/>
      <c r="W67" s="93"/>
    </row>
    <row r="68" spans="1:23" ht="15.75" customHeight="1" thickBot="1">
      <c r="A68" s="211"/>
      <c r="B68" s="209"/>
      <c r="C68" s="209"/>
      <c r="D68" s="209"/>
      <c r="E68" s="209"/>
      <c r="F68" s="554"/>
      <c r="G68" s="209"/>
      <c r="H68" s="209"/>
      <c r="I68" s="209"/>
      <c r="J68" s="209"/>
      <c r="K68" s="554"/>
      <c r="L68" s="209"/>
      <c r="M68" s="209"/>
      <c r="N68" s="209"/>
      <c r="O68" s="209"/>
      <c r="P68" s="209"/>
      <c r="Q68" s="213"/>
      <c r="R68" s="93"/>
      <c r="S68" s="93"/>
      <c r="T68" s="93"/>
      <c r="U68" s="93"/>
      <c r="V68" s="93"/>
      <c r="W68" s="93"/>
    </row>
    <row r="69" spans="1:23" ht="15.75" customHeight="1" thickTop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3"/>
      <c r="R69" s="93"/>
      <c r="S69" s="93"/>
      <c r="T69" s="93"/>
      <c r="U69" s="93"/>
      <c r="V69" s="93"/>
      <c r="W69" s="93"/>
    </row>
    <row r="70" spans="1:23" ht="15.7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3"/>
      <c r="R70" s="93"/>
      <c r="S70" s="93"/>
      <c r="T70" s="93"/>
      <c r="U70" s="93"/>
      <c r="V70" s="93"/>
      <c r="W70" s="93"/>
    </row>
    <row r="71" spans="1:16" ht="25.5" customHeight="1">
      <c r="A71" s="212" t="s">
        <v>347</v>
      </c>
      <c r="B71" s="90"/>
      <c r="C71" s="91"/>
      <c r="D71" s="90"/>
      <c r="E71" s="90"/>
      <c r="F71" s="90"/>
      <c r="G71" s="90"/>
      <c r="H71" s="90"/>
      <c r="I71" s="90"/>
      <c r="J71" s="90"/>
      <c r="K71" s="682">
        <f>SUM(K9:K60)+SUM(K66:K68)-K32</f>
        <v>2.936750000000001</v>
      </c>
      <c r="L71" s="683"/>
      <c r="M71" s="683"/>
      <c r="N71" s="683"/>
      <c r="O71" s="683"/>
      <c r="P71" s="682">
        <f>SUM(P9:P60)+SUM(P66:P68)-P32</f>
        <v>10.15913333333333</v>
      </c>
    </row>
    <row r="72" spans="1:16" ht="12.7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1:16" ht="9.75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1:16" ht="12.75" hidden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1:16" ht="23.25" customHeight="1" thickBot="1">
      <c r="A75" s="90"/>
      <c r="B75" s="90"/>
      <c r="C75" s="297"/>
      <c r="D75" s="90"/>
      <c r="E75" s="90"/>
      <c r="F75" s="90"/>
      <c r="G75" s="90"/>
      <c r="H75" s="90"/>
      <c r="I75" s="90"/>
      <c r="J75" s="299"/>
      <c r="K75" s="316" t="s">
        <v>348</v>
      </c>
      <c r="L75" s="90"/>
      <c r="M75" s="90"/>
      <c r="N75" s="90"/>
      <c r="O75" s="90"/>
      <c r="P75" s="316" t="s">
        <v>349</v>
      </c>
    </row>
    <row r="76" spans="1:17" ht="20.25">
      <c r="A76" s="294"/>
      <c r="B76" s="295"/>
      <c r="C76" s="212"/>
      <c r="D76" s="57"/>
      <c r="E76" s="57"/>
      <c r="F76" s="57"/>
      <c r="G76" s="57"/>
      <c r="H76" s="57"/>
      <c r="I76" s="57"/>
      <c r="J76" s="296"/>
      <c r="K76" s="295"/>
      <c r="L76" s="295"/>
      <c r="M76" s="295"/>
      <c r="N76" s="295"/>
      <c r="O76" s="295"/>
      <c r="P76" s="295"/>
      <c r="Q76" s="58"/>
    </row>
    <row r="77" spans="1:17" ht="20.25">
      <c r="A77" s="298"/>
      <c r="B77" s="212" t="s">
        <v>345</v>
      </c>
      <c r="C77" s="212"/>
      <c r="D77" s="289"/>
      <c r="E77" s="289"/>
      <c r="F77" s="289"/>
      <c r="G77" s="289"/>
      <c r="H77" s="289"/>
      <c r="I77" s="289"/>
      <c r="J77" s="289"/>
      <c r="K77" s="684">
        <f>K71</f>
        <v>2.936750000000001</v>
      </c>
      <c r="L77" s="685"/>
      <c r="M77" s="685"/>
      <c r="N77" s="685"/>
      <c r="O77" s="685"/>
      <c r="P77" s="684">
        <f>P71</f>
        <v>10.15913333333333</v>
      </c>
      <c r="Q77" s="59"/>
    </row>
    <row r="78" spans="1:17" ht="20.25">
      <c r="A78" s="298"/>
      <c r="B78" s="212"/>
      <c r="C78" s="212"/>
      <c r="D78" s="289"/>
      <c r="E78" s="289"/>
      <c r="F78" s="289"/>
      <c r="G78" s="289"/>
      <c r="H78" s="289"/>
      <c r="I78" s="291"/>
      <c r="J78" s="131"/>
      <c r="K78" s="78"/>
      <c r="L78" s="78"/>
      <c r="M78" s="78"/>
      <c r="N78" s="78"/>
      <c r="O78" s="78"/>
      <c r="P78" s="78"/>
      <c r="Q78" s="59"/>
    </row>
    <row r="79" spans="1:17" ht="20.25">
      <c r="A79" s="298"/>
      <c r="B79" s="212" t="s">
        <v>338</v>
      </c>
      <c r="C79" s="212"/>
      <c r="D79" s="289"/>
      <c r="E79" s="289"/>
      <c r="F79" s="289"/>
      <c r="G79" s="289"/>
      <c r="H79" s="289"/>
      <c r="I79" s="289"/>
      <c r="J79" s="289"/>
      <c r="K79" s="684">
        <f>'STEPPED UP GENCO'!K46</f>
        <v>0.0038706743</v>
      </c>
      <c r="L79" s="684"/>
      <c r="M79" s="684"/>
      <c r="N79" s="684"/>
      <c r="O79" s="684"/>
      <c r="P79" s="684">
        <f>'STEPPED UP GENCO'!P46</f>
        <v>-0.05044083709999999</v>
      </c>
      <c r="Q79" s="59"/>
    </row>
    <row r="80" spans="1:17" ht="20.25">
      <c r="A80" s="298"/>
      <c r="B80" s="212"/>
      <c r="C80" s="212"/>
      <c r="D80" s="292"/>
      <c r="E80" s="292"/>
      <c r="F80" s="292"/>
      <c r="G80" s="292"/>
      <c r="H80" s="292"/>
      <c r="I80" s="293"/>
      <c r="J80" s="288"/>
      <c r="K80" s="19"/>
      <c r="L80" s="19"/>
      <c r="M80" s="19"/>
      <c r="N80" s="19"/>
      <c r="O80" s="19"/>
      <c r="P80" s="19"/>
      <c r="Q80" s="59"/>
    </row>
    <row r="81" spans="1:17" ht="20.25">
      <c r="A81" s="298"/>
      <c r="B81" s="212" t="s">
        <v>346</v>
      </c>
      <c r="C81" s="212"/>
      <c r="D81" s="19"/>
      <c r="E81" s="19"/>
      <c r="F81" s="19"/>
      <c r="G81" s="19"/>
      <c r="H81" s="19"/>
      <c r="I81" s="19"/>
      <c r="J81" s="19"/>
      <c r="K81" s="301">
        <f>SUM(K77:K80)</f>
        <v>2.9406206743000007</v>
      </c>
      <c r="L81" s="19"/>
      <c r="M81" s="19"/>
      <c r="N81" s="19"/>
      <c r="O81" s="19"/>
      <c r="P81" s="508">
        <f>SUM(P77:P80)</f>
        <v>10.10869249623333</v>
      </c>
      <c r="Q81" s="59"/>
    </row>
    <row r="82" spans="1:17" ht="20.25">
      <c r="A82" s="276"/>
      <c r="B82" s="19"/>
      <c r="C82" s="212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59"/>
    </row>
    <row r="83" spans="1:17" ht="13.5" thickBot="1">
      <c r="A83" s="277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187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B34">
      <selection activeCell="Q22" sqref="Q22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245</v>
      </c>
    </row>
    <row r="2" spans="1:17" ht="23.25" customHeight="1">
      <c r="A2" s="2" t="s">
        <v>246</v>
      </c>
      <c r="P2" s="347" t="str">
        <f>NDPL!Q1</f>
        <v>MAY-2013</v>
      </c>
      <c r="Q2" s="347"/>
    </row>
    <row r="3" ht="23.25">
      <c r="A3" s="223" t="s">
        <v>221</v>
      </c>
    </row>
    <row r="4" spans="1:16" ht="24" thickBot="1">
      <c r="A4" s="3"/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01/06/2013</v>
      </c>
      <c r="H5" s="39" t="str">
        <f>NDPL!H5</f>
        <v>INTIAL READING 01/05/2013</v>
      </c>
      <c r="I5" s="39" t="s">
        <v>4</v>
      </c>
      <c r="J5" s="39" t="s">
        <v>5</v>
      </c>
      <c r="K5" s="39" t="s">
        <v>6</v>
      </c>
      <c r="L5" s="41" t="str">
        <f>NDPL!G5</f>
        <v>FINAL READING 01/06/2013</v>
      </c>
      <c r="M5" s="39" t="str">
        <f>NDPL!H5</f>
        <v>INTIAL READING 01/05/2013</v>
      </c>
      <c r="N5" s="39" t="s">
        <v>4</v>
      </c>
      <c r="O5" s="39" t="s">
        <v>5</v>
      </c>
      <c r="P5" s="39" t="s">
        <v>6</v>
      </c>
      <c r="Q5" s="214" t="s">
        <v>318</v>
      </c>
    </row>
    <row r="6" ht="14.25" thickBot="1" thickTop="1"/>
    <row r="7" spans="1:17" ht="24" customHeight="1" thickTop="1">
      <c r="A7" s="604" t="s">
        <v>239</v>
      </c>
      <c r="B7" s="69"/>
      <c r="C7" s="70"/>
      <c r="D7" s="70"/>
      <c r="E7" s="70"/>
      <c r="F7" s="70"/>
      <c r="G7" s="73"/>
      <c r="H7" s="72"/>
      <c r="I7" s="72"/>
      <c r="J7" s="72"/>
      <c r="K7" s="658"/>
      <c r="L7" s="585"/>
      <c r="M7" s="534"/>
      <c r="N7" s="72"/>
      <c r="O7" s="72"/>
      <c r="P7" s="669"/>
      <c r="Q7" s="180"/>
    </row>
    <row r="8" spans="1:17" ht="24" customHeight="1">
      <c r="A8" s="326" t="s">
        <v>222</v>
      </c>
      <c r="B8" s="222"/>
      <c r="C8" s="222"/>
      <c r="D8" s="222"/>
      <c r="E8" s="222"/>
      <c r="F8" s="222"/>
      <c r="G8" s="129"/>
      <c r="H8" s="78"/>
      <c r="I8" s="79"/>
      <c r="J8" s="79"/>
      <c r="K8" s="659"/>
      <c r="L8" s="219"/>
      <c r="M8" s="79"/>
      <c r="N8" s="79"/>
      <c r="O8" s="79"/>
      <c r="P8" s="670"/>
      <c r="Q8" s="181"/>
    </row>
    <row r="9" spans="1:17" ht="24" customHeight="1">
      <c r="A9" s="603" t="s">
        <v>223</v>
      </c>
      <c r="B9" s="222"/>
      <c r="C9" s="222"/>
      <c r="D9" s="222"/>
      <c r="E9" s="222"/>
      <c r="F9" s="222"/>
      <c r="G9" s="129"/>
      <c r="H9" s="78"/>
      <c r="I9" s="79"/>
      <c r="J9" s="79"/>
      <c r="K9" s="659"/>
      <c r="L9" s="219"/>
      <c r="M9" s="79"/>
      <c r="N9" s="79"/>
      <c r="O9" s="79"/>
      <c r="P9" s="670"/>
      <c r="Q9" s="181"/>
    </row>
    <row r="10" spans="1:17" ht="24" customHeight="1">
      <c r="A10" s="325">
        <v>1</v>
      </c>
      <c r="B10" s="328" t="s">
        <v>242</v>
      </c>
      <c r="C10" s="592">
        <v>4864848</v>
      </c>
      <c r="D10" s="330" t="s">
        <v>12</v>
      </c>
      <c r="E10" s="329" t="s">
        <v>355</v>
      </c>
      <c r="F10" s="330">
        <v>1000</v>
      </c>
      <c r="G10" s="631">
        <v>732</v>
      </c>
      <c r="H10" s="632">
        <v>732</v>
      </c>
      <c r="I10" s="598">
        <f>G10-H10</f>
        <v>0</v>
      </c>
      <c r="J10" s="598">
        <f aca="true" t="shared" si="0" ref="J10:J33">$F10*I10</f>
        <v>0</v>
      </c>
      <c r="K10" s="660">
        <f aca="true" t="shared" si="1" ref="K10:K33">J10/1000000</f>
        <v>0</v>
      </c>
      <c r="L10" s="631">
        <v>19509</v>
      </c>
      <c r="M10" s="632">
        <v>19104</v>
      </c>
      <c r="N10" s="598">
        <f>L10-M10</f>
        <v>405</v>
      </c>
      <c r="O10" s="598">
        <f aca="true" t="shared" si="2" ref="O10:O33">$F10*N10</f>
        <v>405000</v>
      </c>
      <c r="P10" s="671">
        <f aca="true" t="shared" si="3" ref="P10:P33">O10/1000000</f>
        <v>0.405</v>
      </c>
      <c r="Q10" s="181"/>
    </row>
    <row r="11" spans="1:17" ht="24" customHeight="1">
      <c r="A11" s="325">
        <v>2</v>
      </c>
      <c r="B11" s="328" t="s">
        <v>243</v>
      </c>
      <c r="C11" s="592">
        <v>4864849</v>
      </c>
      <c r="D11" s="330" t="s">
        <v>12</v>
      </c>
      <c r="E11" s="329" t="s">
        <v>355</v>
      </c>
      <c r="F11" s="330">
        <v>1000</v>
      </c>
      <c r="G11" s="631">
        <v>496</v>
      </c>
      <c r="H11" s="632">
        <v>496</v>
      </c>
      <c r="I11" s="598">
        <f>G11-H11</f>
        <v>0</v>
      </c>
      <c r="J11" s="598">
        <f t="shared" si="0"/>
        <v>0</v>
      </c>
      <c r="K11" s="660">
        <f t="shared" si="1"/>
        <v>0</v>
      </c>
      <c r="L11" s="631">
        <v>23144</v>
      </c>
      <c r="M11" s="632">
        <v>22864</v>
      </c>
      <c r="N11" s="598">
        <f>L11-M11</f>
        <v>280</v>
      </c>
      <c r="O11" s="598">
        <f t="shared" si="2"/>
        <v>280000</v>
      </c>
      <c r="P11" s="671">
        <f t="shared" si="3"/>
        <v>0.28</v>
      </c>
      <c r="Q11" s="181"/>
    </row>
    <row r="12" spans="1:17" ht="24" customHeight="1">
      <c r="A12" s="325">
        <v>3</v>
      </c>
      <c r="B12" s="328" t="s">
        <v>224</v>
      </c>
      <c r="C12" s="592">
        <v>4864846</v>
      </c>
      <c r="D12" s="330" t="s">
        <v>12</v>
      </c>
      <c r="E12" s="329" t="s">
        <v>355</v>
      </c>
      <c r="F12" s="330">
        <v>1000</v>
      </c>
      <c r="G12" s="631">
        <v>1275</v>
      </c>
      <c r="H12" s="632">
        <v>1275</v>
      </c>
      <c r="I12" s="598">
        <f>G12-H12</f>
        <v>0</v>
      </c>
      <c r="J12" s="598">
        <f t="shared" si="0"/>
        <v>0</v>
      </c>
      <c r="K12" s="660">
        <f t="shared" si="1"/>
        <v>0</v>
      </c>
      <c r="L12" s="631">
        <v>31775</v>
      </c>
      <c r="M12" s="632">
        <v>31449</v>
      </c>
      <c r="N12" s="598">
        <f>L12-M12</f>
        <v>326</v>
      </c>
      <c r="O12" s="598">
        <f t="shared" si="2"/>
        <v>326000</v>
      </c>
      <c r="P12" s="671">
        <f t="shared" si="3"/>
        <v>0.326</v>
      </c>
      <c r="Q12" s="181"/>
    </row>
    <row r="13" spans="1:17" ht="24" customHeight="1">
      <c r="A13" s="325">
        <v>4</v>
      </c>
      <c r="B13" s="328" t="s">
        <v>225</v>
      </c>
      <c r="C13" s="592">
        <v>4864847</v>
      </c>
      <c r="D13" s="330" t="s">
        <v>12</v>
      </c>
      <c r="E13" s="329" t="s">
        <v>355</v>
      </c>
      <c r="F13" s="330">
        <v>1000</v>
      </c>
      <c r="G13" s="631">
        <v>930</v>
      </c>
      <c r="H13" s="632">
        <v>930</v>
      </c>
      <c r="I13" s="598">
        <f>G13-H13</f>
        <v>0</v>
      </c>
      <c r="J13" s="598">
        <f t="shared" si="0"/>
        <v>0</v>
      </c>
      <c r="K13" s="660">
        <f t="shared" si="1"/>
        <v>0</v>
      </c>
      <c r="L13" s="631">
        <v>15841</v>
      </c>
      <c r="M13" s="632">
        <v>15559</v>
      </c>
      <c r="N13" s="598">
        <f>L13-M13</f>
        <v>282</v>
      </c>
      <c r="O13" s="598">
        <f t="shared" si="2"/>
        <v>282000</v>
      </c>
      <c r="P13" s="671">
        <f t="shared" si="3"/>
        <v>0.282</v>
      </c>
      <c r="Q13" s="181"/>
    </row>
    <row r="14" spans="1:17" ht="24" customHeight="1">
      <c r="A14" s="325">
        <v>5</v>
      </c>
      <c r="B14" s="328" t="s">
        <v>226</v>
      </c>
      <c r="C14" s="592">
        <v>4864850</v>
      </c>
      <c r="D14" s="330" t="s">
        <v>12</v>
      </c>
      <c r="E14" s="329" t="s">
        <v>355</v>
      </c>
      <c r="F14" s="330">
        <v>1000</v>
      </c>
      <c r="G14" s="631">
        <v>3117</v>
      </c>
      <c r="H14" s="632">
        <v>3117</v>
      </c>
      <c r="I14" s="598">
        <f>G14-H14</f>
        <v>0</v>
      </c>
      <c r="J14" s="598">
        <f t="shared" si="0"/>
        <v>0</v>
      </c>
      <c r="K14" s="660">
        <f t="shared" si="1"/>
        <v>0</v>
      </c>
      <c r="L14" s="631">
        <v>8803</v>
      </c>
      <c r="M14" s="632">
        <v>8392</v>
      </c>
      <c r="N14" s="598">
        <f>L14-M14</f>
        <v>411</v>
      </c>
      <c r="O14" s="598">
        <f t="shared" si="2"/>
        <v>411000</v>
      </c>
      <c r="P14" s="671">
        <f t="shared" si="3"/>
        <v>0.411</v>
      </c>
      <c r="Q14" s="181"/>
    </row>
    <row r="15" spans="1:17" ht="24" customHeight="1">
      <c r="A15" s="601" t="s">
        <v>227</v>
      </c>
      <c r="B15" s="331"/>
      <c r="C15" s="593"/>
      <c r="D15" s="332"/>
      <c r="E15" s="331"/>
      <c r="F15" s="332"/>
      <c r="G15" s="599"/>
      <c r="H15" s="598"/>
      <c r="I15" s="598"/>
      <c r="J15" s="598"/>
      <c r="K15" s="660"/>
      <c r="L15" s="599"/>
      <c r="M15" s="598"/>
      <c r="N15" s="598"/>
      <c r="O15" s="598"/>
      <c r="P15" s="671"/>
      <c r="Q15" s="181"/>
    </row>
    <row r="16" spans="1:17" ht="24" customHeight="1">
      <c r="A16" s="602">
        <v>6</v>
      </c>
      <c r="B16" s="331" t="s">
        <v>244</v>
      </c>
      <c r="C16" s="593">
        <v>4864804</v>
      </c>
      <c r="D16" s="332" t="s">
        <v>12</v>
      </c>
      <c r="E16" s="329" t="s">
        <v>355</v>
      </c>
      <c r="F16" s="332">
        <v>100</v>
      </c>
      <c r="G16" s="631">
        <v>998548</v>
      </c>
      <c r="H16" s="632">
        <v>998490</v>
      </c>
      <c r="I16" s="598">
        <f>G16-H16</f>
        <v>58</v>
      </c>
      <c r="J16" s="598">
        <f t="shared" si="0"/>
        <v>5800</v>
      </c>
      <c r="K16" s="660">
        <f t="shared" si="1"/>
        <v>0.0058</v>
      </c>
      <c r="L16" s="631">
        <v>1000002</v>
      </c>
      <c r="M16" s="632">
        <v>999959</v>
      </c>
      <c r="N16" s="598">
        <f>L16-M16</f>
        <v>43</v>
      </c>
      <c r="O16" s="598">
        <f t="shared" si="2"/>
        <v>4300</v>
      </c>
      <c r="P16" s="671">
        <f t="shared" si="3"/>
        <v>0.0043</v>
      </c>
      <c r="Q16" s="802" t="s">
        <v>426</v>
      </c>
    </row>
    <row r="17" spans="1:17" ht="24" customHeight="1">
      <c r="A17" s="602">
        <v>7</v>
      </c>
      <c r="B17" s="331" t="s">
        <v>243</v>
      </c>
      <c r="C17" s="593">
        <v>4865163</v>
      </c>
      <c r="D17" s="332" t="s">
        <v>12</v>
      </c>
      <c r="E17" s="329" t="s">
        <v>355</v>
      </c>
      <c r="F17" s="332">
        <v>100</v>
      </c>
      <c r="G17" s="631">
        <v>997204</v>
      </c>
      <c r="H17" s="632">
        <v>997076</v>
      </c>
      <c r="I17" s="598">
        <f>G17-H17</f>
        <v>128</v>
      </c>
      <c r="J17" s="598">
        <f t="shared" si="0"/>
        <v>12800</v>
      </c>
      <c r="K17" s="660">
        <f t="shared" si="1"/>
        <v>0.0128</v>
      </c>
      <c r="L17" s="631">
        <v>999935</v>
      </c>
      <c r="M17" s="632">
        <v>999920</v>
      </c>
      <c r="N17" s="598">
        <f>L17-M17</f>
        <v>15</v>
      </c>
      <c r="O17" s="598">
        <f t="shared" si="2"/>
        <v>1500</v>
      </c>
      <c r="P17" s="671">
        <f t="shared" si="3"/>
        <v>0.0015</v>
      </c>
      <c r="Q17" s="181"/>
    </row>
    <row r="18" spans="1:17" ht="24" customHeight="1">
      <c r="A18" s="333"/>
      <c r="B18" s="331"/>
      <c r="C18" s="593"/>
      <c r="D18" s="332"/>
      <c r="E18" s="108"/>
      <c r="F18" s="332"/>
      <c r="G18" s="219"/>
      <c r="H18" s="79"/>
      <c r="I18" s="79"/>
      <c r="J18" s="79"/>
      <c r="K18" s="659"/>
      <c r="L18" s="219"/>
      <c r="M18" s="79"/>
      <c r="N18" s="79"/>
      <c r="O18" s="79"/>
      <c r="P18" s="670"/>
      <c r="Q18" s="181"/>
    </row>
    <row r="19" spans="1:17" ht="24" customHeight="1">
      <c r="A19" s="333"/>
      <c r="B19" s="338" t="s">
        <v>238</v>
      </c>
      <c r="C19" s="594"/>
      <c r="D19" s="332"/>
      <c r="E19" s="331"/>
      <c r="F19" s="334"/>
      <c r="G19" s="219"/>
      <c r="H19" s="79"/>
      <c r="I19" s="79"/>
      <c r="J19" s="79"/>
      <c r="K19" s="661">
        <f>SUM(K10:K17)</f>
        <v>0.0186</v>
      </c>
      <c r="L19" s="586"/>
      <c r="M19" s="323"/>
      <c r="N19" s="323"/>
      <c r="O19" s="323"/>
      <c r="P19" s="672">
        <f>SUM(P10:P17)</f>
        <v>1.7098000000000002</v>
      </c>
      <c r="Q19" s="181"/>
    </row>
    <row r="20" spans="1:17" ht="24" customHeight="1">
      <c r="A20" s="333"/>
      <c r="B20" s="221"/>
      <c r="C20" s="594"/>
      <c r="D20" s="332"/>
      <c r="E20" s="331"/>
      <c r="F20" s="334"/>
      <c r="G20" s="219"/>
      <c r="H20" s="79"/>
      <c r="I20" s="79"/>
      <c r="J20" s="79"/>
      <c r="K20" s="662"/>
      <c r="L20" s="219"/>
      <c r="M20" s="79"/>
      <c r="N20" s="79"/>
      <c r="O20" s="79"/>
      <c r="P20" s="673"/>
      <c r="Q20" s="181"/>
    </row>
    <row r="21" spans="1:17" ht="24" customHeight="1">
      <c r="A21" s="601" t="s">
        <v>228</v>
      </c>
      <c r="B21" s="222"/>
      <c r="C21" s="324"/>
      <c r="D21" s="334"/>
      <c r="E21" s="222"/>
      <c r="F21" s="334"/>
      <c r="G21" s="219"/>
      <c r="H21" s="79"/>
      <c r="I21" s="79"/>
      <c r="J21" s="79"/>
      <c r="K21" s="659"/>
      <c r="L21" s="219"/>
      <c r="M21" s="79"/>
      <c r="N21" s="79"/>
      <c r="O21" s="79"/>
      <c r="P21" s="670"/>
      <c r="Q21" s="181"/>
    </row>
    <row r="22" spans="1:17" ht="24" customHeight="1">
      <c r="A22" s="333"/>
      <c r="B22" s="222"/>
      <c r="C22" s="324"/>
      <c r="D22" s="334"/>
      <c r="E22" s="222"/>
      <c r="F22" s="334"/>
      <c r="G22" s="219"/>
      <c r="H22" s="79"/>
      <c r="I22" s="79"/>
      <c r="J22" s="79"/>
      <c r="K22" s="659"/>
      <c r="L22" s="219"/>
      <c r="M22" s="79"/>
      <c r="N22" s="79"/>
      <c r="O22" s="79"/>
      <c r="P22" s="670"/>
      <c r="Q22" s="181"/>
    </row>
    <row r="23" spans="1:17" ht="24" customHeight="1">
      <c r="A23" s="602">
        <v>8</v>
      </c>
      <c r="B23" s="108" t="s">
        <v>229</v>
      </c>
      <c r="C23" s="592">
        <v>4865065</v>
      </c>
      <c r="D23" s="360" t="s">
        <v>12</v>
      </c>
      <c r="E23" s="329" t="s">
        <v>355</v>
      </c>
      <c r="F23" s="330">
        <v>100</v>
      </c>
      <c r="G23" s="631">
        <v>3432</v>
      </c>
      <c r="H23" s="632">
        <v>3432</v>
      </c>
      <c r="I23" s="598">
        <f aca="true" t="shared" si="4" ref="I23:I29">G23-H23</f>
        <v>0</v>
      </c>
      <c r="J23" s="598">
        <f t="shared" si="0"/>
        <v>0</v>
      </c>
      <c r="K23" s="660">
        <f t="shared" si="1"/>
        <v>0</v>
      </c>
      <c r="L23" s="631">
        <v>34363</v>
      </c>
      <c r="M23" s="632">
        <v>34363</v>
      </c>
      <c r="N23" s="598">
        <f aca="true" t="shared" si="5" ref="N23:N29">L23-M23</f>
        <v>0</v>
      </c>
      <c r="O23" s="598">
        <f t="shared" si="2"/>
        <v>0</v>
      </c>
      <c r="P23" s="671">
        <f t="shared" si="3"/>
        <v>0</v>
      </c>
      <c r="Q23" s="181"/>
    </row>
    <row r="24" spans="1:17" ht="24" customHeight="1">
      <c r="A24" s="602">
        <v>9</v>
      </c>
      <c r="B24" s="222" t="s">
        <v>230</v>
      </c>
      <c r="C24" s="593">
        <v>4865066</v>
      </c>
      <c r="D24" s="334" t="s">
        <v>12</v>
      </c>
      <c r="E24" s="329" t="s">
        <v>355</v>
      </c>
      <c r="F24" s="332">
        <v>100</v>
      </c>
      <c r="G24" s="631">
        <v>41426</v>
      </c>
      <c r="H24" s="632">
        <v>40797</v>
      </c>
      <c r="I24" s="598">
        <f t="shared" si="4"/>
        <v>629</v>
      </c>
      <c r="J24" s="598">
        <f t="shared" si="0"/>
        <v>62900</v>
      </c>
      <c r="K24" s="660">
        <f t="shared" si="1"/>
        <v>0.0629</v>
      </c>
      <c r="L24" s="631">
        <v>68122</v>
      </c>
      <c r="M24" s="632">
        <v>66969</v>
      </c>
      <c r="N24" s="598">
        <f t="shared" si="5"/>
        <v>1153</v>
      </c>
      <c r="O24" s="598">
        <f t="shared" si="2"/>
        <v>115300</v>
      </c>
      <c r="P24" s="671">
        <f t="shared" si="3"/>
        <v>0.1153</v>
      </c>
      <c r="Q24" s="181"/>
    </row>
    <row r="25" spans="1:17" ht="24" customHeight="1">
      <c r="A25" s="602">
        <v>10</v>
      </c>
      <c r="B25" s="222" t="s">
        <v>231</v>
      </c>
      <c r="C25" s="593">
        <v>4865067</v>
      </c>
      <c r="D25" s="334" t="s">
        <v>12</v>
      </c>
      <c r="E25" s="329" t="s">
        <v>355</v>
      </c>
      <c r="F25" s="332">
        <v>100</v>
      </c>
      <c r="G25" s="631">
        <v>69921</v>
      </c>
      <c r="H25" s="632">
        <v>69805</v>
      </c>
      <c r="I25" s="598">
        <f t="shared" si="4"/>
        <v>116</v>
      </c>
      <c r="J25" s="598">
        <f t="shared" si="0"/>
        <v>11600</v>
      </c>
      <c r="K25" s="660">
        <f t="shared" si="1"/>
        <v>0.0116</v>
      </c>
      <c r="L25" s="631">
        <v>10736</v>
      </c>
      <c r="M25" s="632">
        <v>10466</v>
      </c>
      <c r="N25" s="598">
        <f t="shared" si="5"/>
        <v>270</v>
      </c>
      <c r="O25" s="598">
        <f t="shared" si="2"/>
        <v>27000</v>
      </c>
      <c r="P25" s="671">
        <f t="shared" si="3"/>
        <v>0.027</v>
      </c>
      <c r="Q25" s="181"/>
    </row>
    <row r="26" spans="1:17" ht="24" customHeight="1">
      <c r="A26" s="602">
        <v>11</v>
      </c>
      <c r="B26" s="222" t="s">
        <v>232</v>
      </c>
      <c r="C26" s="593">
        <v>4865078</v>
      </c>
      <c r="D26" s="334" t="s">
        <v>12</v>
      </c>
      <c r="E26" s="329" t="s">
        <v>355</v>
      </c>
      <c r="F26" s="332">
        <v>100</v>
      </c>
      <c r="G26" s="631">
        <v>37062</v>
      </c>
      <c r="H26" s="632">
        <v>36087</v>
      </c>
      <c r="I26" s="598">
        <f t="shared" si="4"/>
        <v>975</v>
      </c>
      <c r="J26" s="598">
        <f t="shared" si="0"/>
        <v>97500</v>
      </c>
      <c r="K26" s="660">
        <f t="shared" si="1"/>
        <v>0.0975</v>
      </c>
      <c r="L26" s="631">
        <v>54276</v>
      </c>
      <c r="M26" s="632">
        <v>53305</v>
      </c>
      <c r="N26" s="598">
        <f t="shared" si="5"/>
        <v>971</v>
      </c>
      <c r="O26" s="598">
        <f t="shared" si="2"/>
        <v>97100</v>
      </c>
      <c r="P26" s="671">
        <f t="shared" si="3"/>
        <v>0.0971</v>
      </c>
      <c r="Q26" s="181"/>
    </row>
    <row r="27" spans="1:17" ht="24" customHeight="1">
      <c r="A27" s="602">
        <v>12</v>
      </c>
      <c r="B27" s="222" t="s">
        <v>232</v>
      </c>
      <c r="C27" s="595">
        <v>4865079</v>
      </c>
      <c r="D27" s="504" t="s">
        <v>12</v>
      </c>
      <c r="E27" s="329" t="s">
        <v>355</v>
      </c>
      <c r="F27" s="335">
        <v>100</v>
      </c>
      <c r="G27" s="631">
        <v>999989</v>
      </c>
      <c r="H27" s="632">
        <v>999989</v>
      </c>
      <c r="I27" s="598">
        <f t="shared" si="4"/>
        <v>0</v>
      </c>
      <c r="J27" s="598">
        <f t="shared" si="0"/>
        <v>0</v>
      </c>
      <c r="K27" s="660">
        <f t="shared" si="1"/>
        <v>0</v>
      </c>
      <c r="L27" s="631">
        <v>18738</v>
      </c>
      <c r="M27" s="632">
        <v>18738</v>
      </c>
      <c r="N27" s="598">
        <f t="shared" si="5"/>
        <v>0</v>
      </c>
      <c r="O27" s="598">
        <f t="shared" si="2"/>
        <v>0</v>
      </c>
      <c r="P27" s="671">
        <f t="shared" si="3"/>
        <v>0</v>
      </c>
      <c r="Q27" s="181"/>
    </row>
    <row r="28" spans="1:17" ht="24" customHeight="1">
      <c r="A28" s="602">
        <v>13</v>
      </c>
      <c r="B28" s="222" t="s">
        <v>233</v>
      </c>
      <c r="C28" s="593">
        <v>4865080</v>
      </c>
      <c r="D28" s="334" t="s">
        <v>12</v>
      </c>
      <c r="E28" s="329" t="s">
        <v>355</v>
      </c>
      <c r="F28" s="332">
        <v>100</v>
      </c>
      <c r="G28" s="631">
        <v>80310</v>
      </c>
      <c r="H28" s="632">
        <v>80310</v>
      </c>
      <c r="I28" s="598">
        <f t="shared" si="4"/>
        <v>0</v>
      </c>
      <c r="J28" s="598">
        <f t="shared" si="0"/>
        <v>0</v>
      </c>
      <c r="K28" s="660">
        <f t="shared" si="1"/>
        <v>0</v>
      </c>
      <c r="L28" s="631">
        <v>55498</v>
      </c>
      <c r="M28" s="632">
        <v>54641</v>
      </c>
      <c r="N28" s="598">
        <f t="shared" si="5"/>
        <v>857</v>
      </c>
      <c r="O28" s="598">
        <f t="shared" si="2"/>
        <v>85700</v>
      </c>
      <c r="P28" s="671">
        <f t="shared" si="3"/>
        <v>0.0857</v>
      </c>
      <c r="Q28" s="181"/>
    </row>
    <row r="29" spans="1:17" ht="24" customHeight="1">
      <c r="A29" s="325">
        <v>14</v>
      </c>
      <c r="B29" s="108" t="s">
        <v>233</v>
      </c>
      <c r="C29" s="592">
        <v>4865075</v>
      </c>
      <c r="D29" s="360" t="s">
        <v>12</v>
      </c>
      <c r="E29" s="329" t="s">
        <v>355</v>
      </c>
      <c r="F29" s="330">
        <v>100</v>
      </c>
      <c r="G29" s="631">
        <v>4683</v>
      </c>
      <c r="H29" s="632">
        <v>4443</v>
      </c>
      <c r="I29" s="598">
        <f t="shared" si="4"/>
        <v>240</v>
      </c>
      <c r="J29" s="598">
        <f t="shared" si="0"/>
        <v>24000</v>
      </c>
      <c r="K29" s="660">
        <f t="shared" si="1"/>
        <v>0.024</v>
      </c>
      <c r="L29" s="631">
        <v>734</v>
      </c>
      <c r="M29" s="632">
        <v>643</v>
      </c>
      <c r="N29" s="598">
        <f t="shared" si="5"/>
        <v>91</v>
      </c>
      <c r="O29" s="598">
        <f t="shared" si="2"/>
        <v>9100</v>
      </c>
      <c r="P29" s="671">
        <f t="shared" si="3"/>
        <v>0.0091</v>
      </c>
      <c r="Q29" s="615"/>
    </row>
    <row r="30" spans="1:17" ht="24" customHeight="1">
      <c r="A30" s="601" t="s">
        <v>234</v>
      </c>
      <c r="B30" s="221"/>
      <c r="C30" s="596"/>
      <c r="D30" s="221"/>
      <c r="E30" s="222"/>
      <c r="F30" s="332"/>
      <c r="G30" s="599"/>
      <c r="H30" s="598"/>
      <c r="I30" s="598"/>
      <c r="J30" s="598"/>
      <c r="K30" s="663">
        <f>SUM(K23:K28)</f>
        <v>0.172</v>
      </c>
      <c r="L30" s="599"/>
      <c r="M30" s="598"/>
      <c r="N30" s="598"/>
      <c r="O30" s="598"/>
      <c r="P30" s="674">
        <f>SUM(P23:P28)</f>
        <v>0.3251</v>
      </c>
      <c r="Q30" s="181"/>
    </row>
    <row r="31" spans="1:17" ht="24" customHeight="1">
      <c r="A31" s="605" t="s">
        <v>240</v>
      </c>
      <c r="B31" s="221"/>
      <c r="C31" s="596"/>
      <c r="D31" s="221"/>
      <c r="E31" s="222"/>
      <c r="F31" s="332"/>
      <c r="G31" s="599"/>
      <c r="H31" s="598"/>
      <c r="I31" s="598"/>
      <c r="J31" s="598"/>
      <c r="K31" s="663"/>
      <c r="L31" s="599"/>
      <c r="M31" s="598"/>
      <c r="N31" s="598"/>
      <c r="O31" s="598"/>
      <c r="P31" s="674"/>
      <c r="Q31" s="181"/>
    </row>
    <row r="32" spans="1:17" ht="24" customHeight="1">
      <c r="A32" s="326" t="s">
        <v>235</v>
      </c>
      <c r="B32" s="222"/>
      <c r="C32" s="597"/>
      <c r="D32" s="222"/>
      <c r="E32" s="222"/>
      <c r="F32" s="334"/>
      <c r="G32" s="599"/>
      <c r="H32" s="598"/>
      <c r="I32" s="598"/>
      <c r="J32" s="598"/>
      <c r="K32" s="660"/>
      <c r="L32" s="599"/>
      <c r="M32" s="598"/>
      <c r="N32" s="598"/>
      <c r="O32" s="598"/>
      <c r="P32" s="671"/>
      <c r="Q32" s="181"/>
    </row>
    <row r="33" spans="1:17" ht="24" customHeight="1">
      <c r="A33" s="602">
        <v>15</v>
      </c>
      <c r="B33" s="337" t="s">
        <v>236</v>
      </c>
      <c r="C33" s="596">
        <v>4902545</v>
      </c>
      <c r="D33" s="332" t="s">
        <v>12</v>
      </c>
      <c r="E33" s="329" t="s">
        <v>355</v>
      </c>
      <c r="F33" s="332">
        <v>50</v>
      </c>
      <c r="G33" s="631"/>
      <c r="H33" s="632"/>
      <c r="I33" s="598">
        <f>G33-H33</f>
        <v>0</v>
      </c>
      <c r="J33" s="598">
        <f t="shared" si="0"/>
        <v>0</v>
      </c>
      <c r="K33" s="660">
        <f t="shared" si="1"/>
        <v>0</v>
      </c>
      <c r="L33" s="631"/>
      <c r="M33" s="632"/>
      <c r="N33" s="598">
        <f>L33-M33</f>
        <v>0</v>
      </c>
      <c r="O33" s="598">
        <f t="shared" si="2"/>
        <v>0</v>
      </c>
      <c r="P33" s="671">
        <f t="shared" si="3"/>
        <v>0</v>
      </c>
      <c r="Q33" s="181"/>
    </row>
    <row r="34" spans="1:17" ht="24" customHeight="1">
      <c r="A34" s="601" t="s">
        <v>237</v>
      </c>
      <c r="B34" s="221"/>
      <c r="C34" s="336"/>
      <c r="D34" s="337"/>
      <c r="E34" s="108"/>
      <c r="F34" s="332"/>
      <c r="G34" s="129"/>
      <c r="H34" s="79"/>
      <c r="I34" s="79"/>
      <c r="J34" s="79"/>
      <c r="K34" s="661">
        <f>SUM(K33)</f>
        <v>0</v>
      </c>
      <c r="L34" s="219"/>
      <c r="M34" s="79"/>
      <c r="N34" s="79"/>
      <c r="O34" s="79"/>
      <c r="P34" s="672">
        <f>SUM(P33)</f>
        <v>0</v>
      </c>
      <c r="Q34" s="181"/>
    </row>
    <row r="35" spans="1:17" ht="19.5" customHeight="1" thickBot="1">
      <c r="A35" s="83"/>
      <c r="B35" s="84"/>
      <c r="C35" s="85"/>
      <c r="D35" s="86"/>
      <c r="E35" s="87"/>
      <c r="F35" s="87"/>
      <c r="G35" s="88"/>
      <c r="H35" s="89"/>
      <c r="I35" s="89"/>
      <c r="J35" s="89"/>
      <c r="K35" s="664"/>
      <c r="L35" s="533"/>
      <c r="M35" s="89"/>
      <c r="N35" s="89"/>
      <c r="O35" s="89"/>
      <c r="P35" s="675"/>
      <c r="Q35" s="182"/>
    </row>
    <row r="36" spans="1:16" ht="13.5" thickTop="1">
      <c r="A36" s="82"/>
      <c r="B36" s="95"/>
      <c r="C36" s="74"/>
      <c r="D36" s="76"/>
      <c r="E36" s="75"/>
      <c r="F36" s="75"/>
      <c r="G36" s="96"/>
      <c r="H36" s="78"/>
      <c r="I36" s="79"/>
      <c r="J36" s="79"/>
      <c r="K36" s="659"/>
      <c r="L36" s="78"/>
      <c r="M36" s="78"/>
      <c r="N36" s="79"/>
      <c r="O36" s="79"/>
      <c r="P36" s="676"/>
    </row>
    <row r="37" spans="1:16" ht="12.75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59"/>
      <c r="L37" s="78"/>
      <c r="M37" s="78"/>
      <c r="N37" s="79"/>
      <c r="O37" s="79"/>
      <c r="P37" s="676"/>
    </row>
    <row r="38" spans="1:16" ht="12.75">
      <c r="A38" s="78"/>
      <c r="B38" s="90"/>
      <c r="C38" s="90"/>
      <c r="D38" s="90"/>
      <c r="E38" s="90"/>
      <c r="F38" s="90"/>
      <c r="G38" s="90"/>
      <c r="H38" s="90"/>
      <c r="I38" s="90"/>
      <c r="J38" s="90"/>
      <c r="K38" s="665"/>
      <c r="L38" s="90"/>
      <c r="M38" s="90"/>
      <c r="N38" s="90"/>
      <c r="O38" s="90"/>
      <c r="P38" s="677"/>
    </row>
    <row r="39" spans="1:16" ht="20.25">
      <c r="A39" s="200"/>
      <c r="B39" s="338" t="s">
        <v>234</v>
      </c>
      <c r="C39" s="339"/>
      <c r="D39" s="339"/>
      <c r="E39" s="339"/>
      <c r="F39" s="339"/>
      <c r="G39" s="339"/>
      <c r="H39" s="339"/>
      <c r="I39" s="339"/>
      <c r="J39" s="339"/>
      <c r="K39" s="661">
        <f>K30-K34</f>
        <v>0.172</v>
      </c>
      <c r="L39" s="220"/>
      <c r="M39" s="220"/>
      <c r="N39" s="220"/>
      <c r="O39" s="220"/>
      <c r="P39" s="678">
        <f>P30-P34</f>
        <v>0.3251</v>
      </c>
    </row>
    <row r="40" spans="1:16" ht="20.25">
      <c r="A40" s="160"/>
      <c r="B40" s="338" t="s">
        <v>238</v>
      </c>
      <c r="C40" s="324"/>
      <c r="D40" s="324"/>
      <c r="E40" s="324"/>
      <c r="F40" s="324"/>
      <c r="G40" s="324"/>
      <c r="H40" s="324"/>
      <c r="I40" s="324"/>
      <c r="J40" s="324"/>
      <c r="K40" s="661">
        <f>K19</f>
        <v>0.0186</v>
      </c>
      <c r="L40" s="220"/>
      <c r="M40" s="220"/>
      <c r="N40" s="220"/>
      <c r="O40" s="220"/>
      <c r="P40" s="678">
        <f>P19</f>
        <v>1.7098000000000002</v>
      </c>
    </row>
    <row r="41" spans="1:16" ht="18">
      <c r="A41" s="160"/>
      <c r="B41" s="222"/>
      <c r="C41" s="93"/>
      <c r="D41" s="93"/>
      <c r="E41" s="93"/>
      <c r="F41" s="93"/>
      <c r="G41" s="93"/>
      <c r="H41" s="93"/>
      <c r="I41" s="93"/>
      <c r="J41" s="93"/>
      <c r="K41" s="666"/>
      <c r="L41" s="61"/>
      <c r="M41" s="61"/>
      <c r="N41" s="61"/>
      <c r="O41" s="61"/>
      <c r="P41" s="679"/>
    </row>
    <row r="42" spans="1:16" ht="18">
      <c r="A42" s="160"/>
      <c r="B42" s="222"/>
      <c r="C42" s="93"/>
      <c r="D42" s="93"/>
      <c r="E42" s="93"/>
      <c r="F42" s="93"/>
      <c r="G42" s="93"/>
      <c r="H42" s="93"/>
      <c r="I42" s="93"/>
      <c r="J42" s="93"/>
      <c r="K42" s="666"/>
      <c r="L42" s="61"/>
      <c r="M42" s="61"/>
      <c r="N42" s="61"/>
      <c r="O42" s="61"/>
      <c r="P42" s="679"/>
    </row>
    <row r="43" spans="1:16" ht="23.25">
      <c r="A43" s="160"/>
      <c r="B43" s="340" t="s">
        <v>241</v>
      </c>
      <c r="C43" s="341"/>
      <c r="D43" s="342"/>
      <c r="E43" s="342"/>
      <c r="F43" s="342"/>
      <c r="G43" s="342"/>
      <c r="H43" s="342"/>
      <c r="I43" s="342"/>
      <c r="J43" s="342"/>
      <c r="K43" s="667">
        <f>SUM(K39:K42)</f>
        <v>0.1906</v>
      </c>
      <c r="L43" s="343"/>
      <c r="M43" s="343"/>
      <c r="N43" s="343"/>
      <c r="O43" s="343"/>
      <c r="P43" s="680">
        <f>SUM(P39:P42)</f>
        <v>2.0349000000000004</v>
      </c>
    </row>
    <row r="44" ht="12.75">
      <c r="K44" s="668"/>
    </row>
    <row r="45" ht="13.5" thickBot="1">
      <c r="K45" s="668"/>
    </row>
    <row r="46" spans="1:17" ht="12.75">
      <c r="A46" s="270"/>
      <c r="B46" s="271"/>
      <c r="C46" s="271"/>
      <c r="D46" s="271"/>
      <c r="E46" s="271"/>
      <c r="F46" s="271"/>
      <c r="G46" s="271"/>
      <c r="H46" s="57"/>
      <c r="I46" s="57"/>
      <c r="J46" s="57"/>
      <c r="K46" s="57"/>
      <c r="L46" s="57"/>
      <c r="M46" s="57"/>
      <c r="N46" s="57"/>
      <c r="O46" s="57"/>
      <c r="P46" s="57"/>
      <c r="Q46" s="58"/>
    </row>
    <row r="47" spans="1:17" ht="23.25">
      <c r="A47" s="278" t="s">
        <v>336</v>
      </c>
      <c r="B47" s="262"/>
      <c r="C47" s="262"/>
      <c r="D47" s="262"/>
      <c r="E47" s="262"/>
      <c r="F47" s="262"/>
      <c r="G47" s="262"/>
      <c r="H47" s="19"/>
      <c r="I47" s="19"/>
      <c r="J47" s="19"/>
      <c r="K47" s="19"/>
      <c r="L47" s="19"/>
      <c r="M47" s="19"/>
      <c r="N47" s="19"/>
      <c r="O47" s="19"/>
      <c r="P47" s="19"/>
      <c r="Q47" s="59"/>
    </row>
    <row r="48" spans="1:17" ht="12.75">
      <c r="A48" s="272"/>
      <c r="B48" s="262"/>
      <c r="C48" s="262"/>
      <c r="D48" s="262"/>
      <c r="E48" s="262"/>
      <c r="F48" s="262"/>
      <c r="G48" s="262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8">
      <c r="A49" s="273"/>
      <c r="B49" s="274"/>
      <c r="C49" s="274"/>
      <c r="D49" s="274"/>
      <c r="E49" s="274"/>
      <c r="F49" s="274"/>
      <c r="G49" s="274"/>
      <c r="H49" s="19"/>
      <c r="I49" s="19"/>
      <c r="J49" s="284"/>
      <c r="K49" s="590" t="s">
        <v>348</v>
      </c>
      <c r="L49" s="19"/>
      <c r="M49" s="19"/>
      <c r="N49" s="19"/>
      <c r="O49" s="19"/>
      <c r="P49" s="591" t="s">
        <v>349</v>
      </c>
      <c r="Q49" s="59"/>
    </row>
    <row r="50" spans="1:17" ht="12.75">
      <c r="A50" s="275"/>
      <c r="B50" s="160"/>
      <c r="C50" s="160"/>
      <c r="D50" s="160"/>
      <c r="E50" s="160"/>
      <c r="F50" s="160"/>
      <c r="G50" s="160"/>
      <c r="H50" s="19"/>
      <c r="I50" s="19"/>
      <c r="J50" s="19"/>
      <c r="K50" s="19"/>
      <c r="L50" s="19"/>
      <c r="M50" s="19"/>
      <c r="N50" s="19"/>
      <c r="O50" s="19"/>
      <c r="P50" s="19"/>
      <c r="Q50" s="59"/>
    </row>
    <row r="51" spans="1:17" ht="12.75">
      <c r="A51" s="275"/>
      <c r="B51" s="160"/>
      <c r="C51" s="160"/>
      <c r="D51" s="160"/>
      <c r="E51" s="160"/>
      <c r="F51" s="160"/>
      <c r="G51" s="160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23.25">
      <c r="A52" s="278" t="s">
        <v>339</v>
      </c>
      <c r="B52" s="263"/>
      <c r="C52" s="263"/>
      <c r="D52" s="264"/>
      <c r="E52" s="264"/>
      <c r="F52" s="265"/>
      <c r="G52" s="264"/>
      <c r="H52" s="19"/>
      <c r="I52" s="19"/>
      <c r="J52" s="19"/>
      <c r="K52" s="612">
        <f>K43</f>
        <v>0.1906</v>
      </c>
      <c r="L52" s="274" t="s">
        <v>337</v>
      </c>
      <c r="M52" s="19"/>
      <c r="N52" s="19"/>
      <c r="O52" s="19"/>
      <c r="P52" s="612">
        <f>P43</f>
        <v>2.0349000000000004</v>
      </c>
      <c r="Q52" s="345" t="s">
        <v>337</v>
      </c>
    </row>
    <row r="53" spans="1:17" ht="23.25">
      <c r="A53" s="588"/>
      <c r="B53" s="266"/>
      <c r="C53" s="266"/>
      <c r="D53" s="262"/>
      <c r="E53" s="262"/>
      <c r="F53" s="267"/>
      <c r="G53" s="262"/>
      <c r="H53" s="19"/>
      <c r="I53" s="19"/>
      <c r="J53" s="19"/>
      <c r="K53" s="343"/>
      <c r="L53" s="289"/>
      <c r="M53" s="19"/>
      <c r="N53" s="19"/>
      <c r="O53" s="19"/>
      <c r="P53" s="343"/>
      <c r="Q53" s="346"/>
    </row>
    <row r="54" spans="1:17" ht="23.25">
      <c r="A54" s="589" t="s">
        <v>338</v>
      </c>
      <c r="B54" s="268"/>
      <c r="C54" s="51"/>
      <c r="D54" s="262"/>
      <c r="E54" s="262"/>
      <c r="F54" s="269"/>
      <c r="G54" s="264"/>
      <c r="H54" s="19"/>
      <c r="I54" s="19"/>
      <c r="J54" s="19"/>
      <c r="K54" s="612">
        <f>'STEPPED UP GENCO'!K47</f>
        <v>0.0005838392</v>
      </c>
      <c r="L54" s="274" t="s">
        <v>337</v>
      </c>
      <c r="M54" s="19"/>
      <c r="N54" s="19"/>
      <c r="O54" s="19"/>
      <c r="P54" s="612">
        <f>'STEPPED UP GENCO'!P47</f>
        <v>-0.007608322399999998</v>
      </c>
      <c r="Q54" s="345" t="s">
        <v>337</v>
      </c>
    </row>
    <row r="55" spans="1:17" ht="6.75" customHeight="1">
      <c r="A55" s="276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59"/>
    </row>
    <row r="56" spans="1:17" ht="6.75" customHeight="1">
      <c r="A56" s="27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6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23.25" customHeight="1">
      <c r="A58" s="276"/>
      <c r="B58" s="19"/>
      <c r="C58" s="19"/>
      <c r="D58" s="19"/>
      <c r="E58" s="19"/>
      <c r="F58" s="19"/>
      <c r="G58" s="19"/>
      <c r="H58" s="263"/>
      <c r="I58" s="263"/>
      <c r="J58" s="606" t="s">
        <v>340</v>
      </c>
      <c r="K58" s="612">
        <f>SUM(K52:K57)</f>
        <v>0.19118383919999998</v>
      </c>
      <c r="L58" s="290" t="s">
        <v>337</v>
      </c>
      <c r="M58" s="344"/>
      <c r="N58" s="344"/>
      <c r="O58" s="344"/>
      <c r="P58" s="612">
        <f>SUM(P52:P57)</f>
        <v>2.0272916776000005</v>
      </c>
      <c r="Q58" s="290" t="s">
        <v>337</v>
      </c>
    </row>
    <row r="59" spans="1:17" ht="13.5" thickBot="1">
      <c r="A59" s="277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187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A31">
      <selection activeCell="M20" sqref="M20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245</v>
      </c>
    </row>
    <row r="2" spans="1:17" ht="16.5" customHeight="1">
      <c r="A2" s="380" t="s">
        <v>246</v>
      </c>
      <c r="P2" s="526" t="str">
        <f>NDPL!Q1</f>
        <v>MAY-2013</v>
      </c>
      <c r="Q2" s="583"/>
    </row>
    <row r="3" spans="1:8" ht="23.25">
      <c r="A3" s="223" t="s">
        <v>294</v>
      </c>
      <c r="H3" s="4"/>
    </row>
    <row r="4" spans="1:16" ht="24" thickBot="1">
      <c r="A4" s="3"/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01/06/2013</v>
      </c>
      <c r="H5" s="39" t="str">
        <f>NDPL!H5</f>
        <v>INTIAL READING 01/05/2013</v>
      </c>
      <c r="I5" s="39" t="s">
        <v>4</v>
      </c>
      <c r="J5" s="39" t="s">
        <v>5</v>
      </c>
      <c r="K5" s="40" t="s">
        <v>6</v>
      </c>
      <c r="L5" s="41" t="str">
        <f>NDPL!G5</f>
        <v>FINAL READING 01/06/2013</v>
      </c>
      <c r="M5" s="39" t="str">
        <f>NDPL!H5</f>
        <v>INTIAL READING 01/05/2013</v>
      </c>
      <c r="N5" s="39" t="s">
        <v>4</v>
      </c>
      <c r="O5" s="39" t="s">
        <v>5</v>
      </c>
      <c r="P5" s="40" t="s">
        <v>6</v>
      </c>
      <c r="Q5" s="40" t="s">
        <v>318</v>
      </c>
    </row>
    <row r="6" ht="14.25" thickBot="1" thickTop="1"/>
    <row r="7" spans="1:17" ht="19.5" customHeight="1" thickTop="1">
      <c r="A7" s="361"/>
      <c r="B7" s="362" t="s">
        <v>260</v>
      </c>
      <c r="C7" s="363"/>
      <c r="D7" s="363"/>
      <c r="E7" s="363"/>
      <c r="F7" s="364"/>
      <c r="G7" s="118"/>
      <c r="H7" s="111"/>
      <c r="I7" s="111"/>
      <c r="J7" s="111"/>
      <c r="K7" s="114"/>
      <c r="L7" s="120"/>
      <c r="M7" s="25"/>
      <c r="N7" s="25"/>
      <c r="O7" s="25"/>
      <c r="P7" s="35"/>
      <c r="Q7" s="180"/>
    </row>
    <row r="8" spans="1:17" ht="19.5" customHeight="1">
      <c r="A8" s="325"/>
      <c r="B8" s="365" t="s">
        <v>261</v>
      </c>
      <c r="C8" s="366"/>
      <c r="D8" s="366"/>
      <c r="E8" s="366"/>
      <c r="F8" s="367"/>
      <c r="G8" s="44"/>
      <c r="H8" s="50"/>
      <c r="I8" s="50"/>
      <c r="J8" s="50"/>
      <c r="K8" s="48"/>
      <c r="L8" s="121"/>
      <c r="M8" s="19"/>
      <c r="N8" s="19"/>
      <c r="O8" s="19"/>
      <c r="P8" s="122"/>
      <c r="Q8" s="181"/>
    </row>
    <row r="9" spans="1:17" ht="19.5" customHeight="1">
      <c r="A9" s="325">
        <v>1</v>
      </c>
      <c r="B9" s="368" t="s">
        <v>262</v>
      </c>
      <c r="C9" s="366">
        <v>4864796</v>
      </c>
      <c r="D9" s="351" t="s">
        <v>12</v>
      </c>
      <c r="E9" s="116" t="s">
        <v>355</v>
      </c>
      <c r="F9" s="367">
        <v>100</v>
      </c>
      <c r="G9" s="631">
        <v>64372</v>
      </c>
      <c r="H9" s="632">
        <v>68000</v>
      </c>
      <c r="I9" s="373">
        <f>G9-H9</f>
        <v>-3628</v>
      </c>
      <c r="J9" s="373">
        <f>$F9*I9</f>
        <v>-362800</v>
      </c>
      <c r="K9" s="374">
        <f>J9/1000000</f>
        <v>-0.3628</v>
      </c>
      <c r="L9" s="631">
        <v>79760</v>
      </c>
      <c r="M9" s="632">
        <v>79793</v>
      </c>
      <c r="N9" s="373">
        <f>L9-M9</f>
        <v>-33</v>
      </c>
      <c r="O9" s="373">
        <f>$F9*N9</f>
        <v>-3300</v>
      </c>
      <c r="P9" s="374">
        <f>O9/1000000</f>
        <v>-0.0033</v>
      </c>
      <c r="Q9" s="181"/>
    </row>
    <row r="10" spans="1:17" ht="19.5" customHeight="1">
      <c r="A10" s="325">
        <v>2</v>
      </c>
      <c r="B10" s="368" t="s">
        <v>263</v>
      </c>
      <c r="C10" s="366">
        <v>4864797</v>
      </c>
      <c r="D10" s="351" t="s">
        <v>12</v>
      </c>
      <c r="E10" s="116" t="s">
        <v>355</v>
      </c>
      <c r="F10" s="367">
        <v>100</v>
      </c>
      <c r="G10" s="631">
        <v>997508</v>
      </c>
      <c r="H10" s="632">
        <v>999649</v>
      </c>
      <c r="I10" s="373">
        <f>G10-H10</f>
        <v>-2141</v>
      </c>
      <c r="J10" s="373">
        <f>$F10*I10</f>
        <v>-214100</v>
      </c>
      <c r="K10" s="374">
        <f>J10/1000000</f>
        <v>-0.2141</v>
      </c>
      <c r="L10" s="631">
        <v>999418</v>
      </c>
      <c r="M10" s="632">
        <v>999422</v>
      </c>
      <c r="N10" s="373">
        <f>L10-M10</f>
        <v>-4</v>
      </c>
      <c r="O10" s="373">
        <f>$F10*N10</f>
        <v>-400</v>
      </c>
      <c r="P10" s="374">
        <f>O10/1000000</f>
        <v>-0.0004</v>
      </c>
      <c r="Q10" s="181"/>
    </row>
    <row r="11" spans="1:17" ht="19.5" customHeight="1">
      <c r="A11" s="325">
        <v>3</v>
      </c>
      <c r="B11" s="368" t="s">
        <v>264</v>
      </c>
      <c r="C11" s="366">
        <v>4864818</v>
      </c>
      <c r="D11" s="351" t="s">
        <v>12</v>
      </c>
      <c r="E11" s="116" t="s">
        <v>355</v>
      </c>
      <c r="F11" s="367">
        <v>100</v>
      </c>
      <c r="G11" s="631">
        <v>214648</v>
      </c>
      <c r="H11" s="632">
        <v>203281</v>
      </c>
      <c r="I11" s="373">
        <f>G11-H11</f>
        <v>11367</v>
      </c>
      <c r="J11" s="373">
        <f>$F11*I11</f>
        <v>1136700</v>
      </c>
      <c r="K11" s="374">
        <f>J11/1000000</f>
        <v>1.1367</v>
      </c>
      <c r="L11" s="631">
        <v>96714</v>
      </c>
      <c r="M11" s="632">
        <v>96666</v>
      </c>
      <c r="N11" s="373">
        <f>L11-M11</f>
        <v>48</v>
      </c>
      <c r="O11" s="373">
        <f>$F11*N11</f>
        <v>4800</v>
      </c>
      <c r="P11" s="374">
        <f>O11/1000000</f>
        <v>0.0048</v>
      </c>
      <c r="Q11" s="181"/>
    </row>
    <row r="12" spans="1:17" ht="19.5" customHeight="1">
      <c r="A12" s="325">
        <v>4</v>
      </c>
      <c r="B12" s="368" t="s">
        <v>265</v>
      </c>
      <c r="C12" s="366">
        <v>4864842</v>
      </c>
      <c r="D12" s="351" t="s">
        <v>12</v>
      </c>
      <c r="E12" s="116" t="s">
        <v>355</v>
      </c>
      <c r="F12" s="713">
        <v>937.5</v>
      </c>
      <c r="G12" s="631">
        <v>25814</v>
      </c>
      <c r="H12" s="632">
        <v>26339</v>
      </c>
      <c r="I12" s="373">
        <f>G12-H12</f>
        <v>-525</v>
      </c>
      <c r="J12" s="373">
        <f>$F12*I12</f>
        <v>-492187.5</v>
      </c>
      <c r="K12" s="374">
        <f>J12/1000000</f>
        <v>-0.4921875</v>
      </c>
      <c r="L12" s="631">
        <v>18202</v>
      </c>
      <c r="M12" s="632">
        <v>18202</v>
      </c>
      <c r="N12" s="373">
        <f>L12-M12</f>
        <v>0</v>
      </c>
      <c r="O12" s="373">
        <f>$F12*N12</f>
        <v>0</v>
      </c>
      <c r="P12" s="374">
        <f>O12/1000000</f>
        <v>0</v>
      </c>
      <c r="Q12" s="615"/>
    </row>
    <row r="13" spans="1:17" ht="19.5" customHeight="1">
      <c r="A13" s="325"/>
      <c r="B13" s="365" t="s">
        <v>266</v>
      </c>
      <c r="C13" s="366"/>
      <c r="D13" s="351"/>
      <c r="E13" s="104"/>
      <c r="F13" s="367"/>
      <c r="G13" s="327"/>
      <c r="H13" s="358"/>
      <c r="I13" s="358"/>
      <c r="J13" s="358"/>
      <c r="K13" s="375"/>
      <c r="L13" s="381"/>
      <c r="M13" s="382"/>
      <c r="N13" s="382"/>
      <c r="O13" s="382"/>
      <c r="P13" s="383"/>
      <c r="Q13" s="181"/>
    </row>
    <row r="14" spans="1:17" ht="19.5" customHeight="1">
      <c r="A14" s="325"/>
      <c r="B14" s="365"/>
      <c r="C14" s="366"/>
      <c r="D14" s="351"/>
      <c r="E14" s="104"/>
      <c r="F14" s="367"/>
      <c r="G14" s="327"/>
      <c r="H14" s="358"/>
      <c r="I14" s="358"/>
      <c r="J14" s="358"/>
      <c r="K14" s="375"/>
      <c r="L14" s="381"/>
      <c r="M14" s="382"/>
      <c r="N14" s="382"/>
      <c r="O14" s="382"/>
      <c r="P14" s="383"/>
      <c r="Q14" s="181"/>
    </row>
    <row r="15" spans="1:17" ht="19.5" customHeight="1">
      <c r="A15" s="325">
        <v>5</v>
      </c>
      <c r="B15" s="368" t="s">
        <v>267</v>
      </c>
      <c r="C15" s="366">
        <v>4864880</v>
      </c>
      <c r="D15" s="351" t="s">
        <v>12</v>
      </c>
      <c r="E15" s="116" t="s">
        <v>355</v>
      </c>
      <c r="F15" s="367">
        <v>-500</v>
      </c>
      <c r="G15" s="631">
        <v>991123</v>
      </c>
      <c r="H15" s="632">
        <v>991123</v>
      </c>
      <c r="I15" s="373">
        <f>G15-H15</f>
        <v>0</v>
      </c>
      <c r="J15" s="373">
        <f>$F15*I15</f>
        <v>0</v>
      </c>
      <c r="K15" s="374">
        <f>J15/1000000</f>
        <v>0</v>
      </c>
      <c r="L15" s="631">
        <v>927482</v>
      </c>
      <c r="M15" s="632">
        <v>929239</v>
      </c>
      <c r="N15" s="373">
        <f>L15-M15</f>
        <v>-1757</v>
      </c>
      <c r="O15" s="373">
        <f>$F15*N15</f>
        <v>878500</v>
      </c>
      <c r="P15" s="374">
        <f>O15/1000000</f>
        <v>0.8785</v>
      </c>
      <c r="Q15" s="181"/>
    </row>
    <row r="16" spans="1:17" ht="19.5" customHeight="1">
      <c r="A16" s="325">
        <v>6</v>
      </c>
      <c r="B16" s="368" t="s">
        <v>268</v>
      </c>
      <c r="C16" s="366">
        <v>4864881</v>
      </c>
      <c r="D16" s="351" t="s">
        <v>12</v>
      </c>
      <c r="E16" s="116" t="s">
        <v>355</v>
      </c>
      <c r="F16" s="367">
        <v>-500</v>
      </c>
      <c r="G16" s="631">
        <v>989837</v>
      </c>
      <c r="H16" s="632">
        <v>989837</v>
      </c>
      <c r="I16" s="373">
        <f>G16-H16</f>
        <v>0</v>
      </c>
      <c r="J16" s="373">
        <f>$F16*I16</f>
        <v>0</v>
      </c>
      <c r="K16" s="374">
        <f>J16/1000000</f>
        <v>0</v>
      </c>
      <c r="L16" s="631">
        <v>984070</v>
      </c>
      <c r="M16" s="632">
        <v>985015</v>
      </c>
      <c r="N16" s="373">
        <f>L16-M16</f>
        <v>-945</v>
      </c>
      <c r="O16" s="373">
        <f>$F16*N16</f>
        <v>472500</v>
      </c>
      <c r="P16" s="374">
        <f>O16/1000000</f>
        <v>0.4725</v>
      </c>
      <c r="Q16" s="181"/>
    </row>
    <row r="17" spans="1:17" ht="19.5" customHeight="1">
      <c r="A17" s="325">
        <v>7</v>
      </c>
      <c r="B17" s="368" t="s">
        <v>283</v>
      </c>
      <c r="C17" s="366">
        <v>4902572</v>
      </c>
      <c r="D17" s="351" t="s">
        <v>12</v>
      </c>
      <c r="E17" s="116" t="s">
        <v>355</v>
      </c>
      <c r="F17" s="367">
        <v>300</v>
      </c>
      <c r="G17" s="631">
        <v>17</v>
      </c>
      <c r="H17" s="632">
        <v>17</v>
      </c>
      <c r="I17" s="373">
        <f>G17-H17</f>
        <v>0</v>
      </c>
      <c r="J17" s="373">
        <f>$F17*I17</f>
        <v>0</v>
      </c>
      <c r="K17" s="374">
        <f>J17/1000000</f>
        <v>0</v>
      </c>
      <c r="L17" s="631">
        <v>32</v>
      </c>
      <c r="M17" s="632">
        <v>32</v>
      </c>
      <c r="N17" s="373">
        <f>L17-M17</f>
        <v>0</v>
      </c>
      <c r="O17" s="373">
        <f>$F17*N17</f>
        <v>0</v>
      </c>
      <c r="P17" s="374">
        <f>O17/1000000</f>
        <v>0</v>
      </c>
      <c r="Q17" s="181"/>
    </row>
    <row r="18" spans="1:17" ht="19.5" customHeight="1">
      <c r="A18" s="325"/>
      <c r="B18" s="365"/>
      <c r="C18" s="366"/>
      <c r="D18" s="351"/>
      <c r="E18" s="116"/>
      <c r="F18" s="367"/>
      <c r="G18" s="115"/>
      <c r="H18" s="104"/>
      <c r="I18" s="50"/>
      <c r="J18" s="50"/>
      <c r="K18" s="119"/>
      <c r="L18" s="384"/>
      <c r="M18" s="21"/>
      <c r="N18" s="21"/>
      <c r="O18" s="21"/>
      <c r="P18" s="28"/>
      <c r="Q18" s="181"/>
    </row>
    <row r="19" spans="1:17" ht="19.5" customHeight="1">
      <c r="A19" s="325"/>
      <c r="B19" s="365"/>
      <c r="C19" s="366"/>
      <c r="D19" s="351"/>
      <c r="E19" s="116"/>
      <c r="F19" s="367"/>
      <c r="G19" s="115"/>
      <c r="H19" s="104"/>
      <c r="I19" s="50"/>
      <c r="J19" s="50"/>
      <c r="K19" s="119"/>
      <c r="L19" s="384"/>
      <c r="M19" s="21"/>
      <c r="N19" s="21"/>
      <c r="O19" s="21"/>
      <c r="P19" s="28"/>
      <c r="Q19" s="181"/>
    </row>
    <row r="20" spans="1:17" ht="19.5" customHeight="1">
      <c r="A20" s="325"/>
      <c r="B20" s="368"/>
      <c r="C20" s="366"/>
      <c r="D20" s="351"/>
      <c r="E20" s="116"/>
      <c r="F20" s="367"/>
      <c r="G20" s="115"/>
      <c r="H20" s="104"/>
      <c r="I20" s="50"/>
      <c r="J20" s="50"/>
      <c r="K20" s="119"/>
      <c r="L20" s="384"/>
      <c r="M20" s="21"/>
      <c r="N20" s="21"/>
      <c r="O20" s="21"/>
      <c r="P20" s="28"/>
      <c r="Q20" s="181"/>
    </row>
    <row r="21" spans="1:17" ht="19.5" customHeight="1">
      <c r="A21" s="325"/>
      <c r="B21" s="365" t="s">
        <v>269</v>
      </c>
      <c r="C21" s="366"/>
      <c r="D21" s="351"/>
      <c r="E21" s="116"/>
      <c r="F21" s="369"/>
      <c r="G21" s="115"/>
      <c r="H21" s="104"/>
      <c r="I21" s="47"/>
      <c r="J21" s="51"/>
      <c r="K21" s="377">
        <f>SUM(K9:K20)</f>
        <v>0.06761250000000008</v>
      </c>
      <c r="L21" s="385"/>
      <c r="M21" s="382"/>
      <c r="N21" s="382"/>
      <c r="O21" s="382"/>
      <c r="P21" s="378">
        <f>SUM(P9:P20)</f>
        <v>1.3520999999999999</v>
      </c>
      <c r="Q21" s="181"/>
    </row>
    <row r="22" spans="1:17" ht="19.5" customHeight="1">
      <c r="A22" s="325"/>
      <c r="B22" s="365" t="s">
        <v>270</v>
      </c>
      <c r="C22" s="366"/>
      <c r="D22" s="351"/>
      <c r="E22" s="116"/>
      <c r="F22" s="369"/>
      <c r="G22" s="115"/>
      <c r="H22" s="104"/>
      <c r="I22" s="47"/>
      <c r="J22" s="47"/>
      <c r="K22" s="119"/>
      <c r="L22" s="384"/>
      <c r="M22" s="21"/>
      <c r="N22" s="21"/>
      <c r="O22" s="21"/>
      <c r="P22" s="28"/>
      <c r="Q22" s="181"/>
    </row>
    <row r="23" spans="1:17" ht="19.5" customHeight="1">
      <c r="A23" s="325"/>
      <c r="B23" s="365" t="s">
        <v>271</v>
      </c>
      <c r="C23" s="366"/>
      <c r="D23" s="351"/>
      <c r="E23" s="116"/>
      <c r="F23" s="369"/>
      <c r="G23" s="115"/>
      <c r="H23" s="104"/>
      <c r="I23" s="47"/>
      <c r="J23" s="47"/>
      <c r="K23" s="119"/>
      <c r="L23" s="384"/>
      <c r="M23" s="21"/>
      <c r="N23" s="21"/>
      <c r="O23" s="21"/>
      <c r="P23" s="28"/>
      <c r="Q23" s="181"/>
    </row>
    <row r="24" spans="1:17" ht="19.5" customHeight="1">
      <c r="A24" s="325">
        <v>8</v>
      </c>
      <c r="B24" s="368" t="s">
        <v>272</v>
      </c>
      <c r="C24" s="366">
        <v>4864794</v>
      </c>
      <c r="D24" s="351" t="s">
        <v>12</v>
      </c>
      <c r="E24" s="116" t="s">
        <v>355</v>
      </c>
      <c r="F24" s="367">
        <v>200</v>
      </c>
      <c r="G24" s="631">
        <v>940937</v>
      </c>
      <c r="H24" s="632">
        <v>941737</v>
      </c>
      <c r="I24" s="373">
        <f>G24-H24</f>
        <v>-800</v>
      </c>
      <c r="J24" s="373">
        <f>$F24*I24</f>
        <v>-160000</v>
      </c>
      <c r="K24" s="374">
        <f>J24/1000000</f>
        <v>-0.16</v>
      </c>
      <c r="L24" s="631">
        <v>991776</v>
      </c>
      <c r="M24" s="632">
        <v>991778</v>
      </c>
      <c r="N24" s="373">
        <f>L24-M24</f>
        <v>-2</v>
      </c>
      <c r="O24" s="373">
        <f>$F24*N24</f>
        <v>-400</v>
      </c>
      <c r="P24" s="374">
        <f>O24/1000000</f>
        <v>-0.0004</v>
      </c>
      <c r="Q24" s="181"/>
    </row>
    <row r="25" spans="1:17" ht="19.5" customHeight="1">
      <c r="A25" s="325">
        <v>9</v>
      </c>
      <c r="B25" s="368" t="s">
        <v>273</v>
      </c>
      <c r="C25" s="366">
        <v>4864795</v>
      </c>
      <c r="D25" s="351" t="s">
        <v>12</v>
      </c>
      <c r="E25" s="116" t="s">
        <v>355</v>
      </c>
      <c r="F25" s="367">
        <v>100</v>
      </c>
      <c r="G25" s="631">
        <v>807469</v>
      </c>
      <c r="H25" s="632">
        <v>816096</v>
      </c>
      <c r="I25" s="373">
        <f>G25-H25</f>
        <v>-8627</v>
      </c>
      <c r="J25" s="373">
        <f>$F25*I25</f>
        <v>-862700</v>
      </c>
      <c r="K25" s="374">
        <f>J25/1000000</f>
        <v>-0.8627</v>
      </c>
      <c r="L25" s="631">
        <v>928117</v>
      </c>
      <c r="M25" s="632">
        <v>928118</v>
      </c>
      <c r="N25" s="373">
        <f>L25-M25</f>
        <v>-1</v>
      </c>
      <c r="O25" s="373">
        <f>$F25*N25</f>
        <v>-100</v>
      </c>
      <c r="P25" s="374">
        <f>O25/1000000</f>
        <v>-0.0001</v>
      </c>
      <c r="Q25" s="181"/>
    </row>
    <row r="26" spans="1:17" ht="19.5" customHeight="1">
      <c r="A26" s="325"/>
      <c r="B26" s="368"/>
      <c r="C26" s="366"/>
      <c r="D26" s="351"/>
      <c r="E26" s="116"/>
      <c r="F26" s="367"/>
      <c r="G26" s="115"/>
      <c r="H26" s="104"/>
      <c r="I26" s="50"/>
      <c r="J26" s="50"/>
      <c r="K26" s="119"/>
      <c r="L26" s="384"/>
      <c r="M26" s="21"/>
      <c r="N26" s="21"/>
      <c r="O26" s="21"/>
      <c r="P26" s="28"/>
      <c r="Q26" s="181"/>
    </row>
    <row r="27" spans="1:17" ht="19.5" customHeight="1">
      <c r="A27" s="325"/>
      <c r="B27" s="365" t="s">
        <v>274</v>
      </c>
      <c r="C27" s="368"/>
      <c r="D27" s="351"/>
      <c r="E27" s="116"/>
      <c r="F27" s="369"/>
      <c r="G27" s="115"/>
      <c r="H27" s="104"/>
      <c r="I27" s="47"/>
      <c r="J27" s="51"/>
      <c r="K27" s="378">
        <f>SUM(K24:K26)</f>
        <v>-1.0227</v>
      </c>
      <c r="L27" s="385"/>
      <c r="M27" s="382"/>
      <c r="N27" s="382"/>
      <c r="O27" s="382"/>
      <c r="P27" s="378">
        <f>SUM(P24:P26)</f>
        <v>-0.0005</v>
      </c>
      <c r="Q27" s="181"/>
    </row>
    <row r="28" spans="1:17" ht="19.5" customHeight="1">
      <c r="A28" s="325"/>
      <c r="B28" s="365" t="s">
        <v>275</v>
      </c>
      <c r="C28" s="366"/>
      <c r="D28" s="351"/>
      <c r="E28" s="104"/>
      <c r="F28" s="367"/>
      <c r="G28" s="115"/>
      <c r="H28" s="104"/>
      <c r="I28" s="50"/>
      <c r="J28" s="46"/>
      <c r="K28" s="119"/>
      <c r="L28" s="384"/>
      <c r="M28" s="21"/>
      <c r="N28" s="21"/>
      <c r="O28" s="21"/>
      <c r="P28" s="28"/>
      <c r="Q28" s="181"/>
    </row>
    <row r="29" spans="1:17" ht="19.5" customHeight="1">
      <c r="A29" s="325"/>
      <c r="B29" s="365" t="s">
        <v>271</v>
      </c>
      <c r="C29" s="366"/>
      <c r="D29" s="351"/>
      <c r="E29" s="104"/>
      <c r="F29" s="367"/>
      <c r="G29" s="115"/>
      <c r="H29" s="104"/>
      <c r="I29" s="50"/>
      <c r="J29" s="46"/>
      <c r="K29" s="119"/>
      <c r="L29" s="384"/>
      <c r="M29" s="21"/>
      <c r="N29" s="21"/>
      <c r="O29" s="21"/>
      <c r="P29" s="28"/>
      <c r="Q29" s="181"/>
    </row>
    <row r="30" spans="1:17" ht="19.5" customHeight="1">
      <c r="A30" s="325">
        <v>10</v>
      </c>
      <c r="B30" s="368" t="s">
        <v>276</v>
      </c>
      <c r="C30" s="366">
        <v>4864819</v>
      </c>
      <c r="D30" s="351" t="s">
        <v>12</v>
      </c>
      <c r="E30" s="116" t="s">
        <v>355</v>
      </c>
      <c r="F30" s="370">
        <v>200</v>
      </c>
      <c r="G30" s="631">
        <v>207968</v>
      </c>
      <c r="H30" s="632">
        <v>203663</v>
      </c>
      <c r="I30" s="373">
        <f aca="true" t="shared" si="0" ref="I30:I35">G30-H30</f>
        <v>4305</v>
      </c>
      <c r="J30" s="373">
        <f aca="true" t="shared" si="1" ref="J30:J35">$F30*I30</f>
        <v>861000</v>
      </c>
      <c r="K30" s="374">
        <f aca="true" t="shared" si="2" ref="K30:K35">J30/1000000</f>
        <v>0.861</v>
      </c>
      <c r="L30" s="631">
        <v>263347</v>
      </c>
      <c r="M30" s="632">
        <v>263341</v>
      </c>
      <c r="N30" s="373">
        <f aca="true" t="shared" si="3" ref="N30:N35">L30-M30</f>
        <v>6</v>
      </c>
      <c r="O30" s="373">
        <f aca="true" t="shared" si="4" ref="O30:O35">$F30*N30</f>
        <v>1200</v>
      </c>
      <c r="P30" s="374">
        <f aca="true" t="shared" si="5" ref="P30:P35">O30/1000000</f>
        <v>0.0012</v>
      </c>
      <c r="Q30" s="181"/>
    </row>
    <row r="31" spans="1:17" ht="19.5" customHeight="1">
      <c r="A31" s="325">
        <v>11</v>
      </c>
      <c r="B31" s="368" t="s">
        <v>277</v>
      </c>
      <c r="C31" s="366">
        <v>4864801</v>
      </c>
      <c r="D31" s="351" t="s">
        <v>12</v>
      </c>
      <c r="E31" s="116" t="s">
        <v>355</v>
      </c>
      <c r="F31" s="370">
        <v>200</v>
      </c>
      <c r="G31" s="631">
        <v>90659</v>
      </c>
      <c r="H31" s="632">
        <v>89877</v>
      </c>
      <c r="I31" s="373">
        <f t="shared" si="0"/>
        <v>782</v>
      </c>
      <c r="J31" s="373">
        <f t="shared" si="1"/>
        <v>156400</v>
      </c>
      <c r="K31" s="374">
        <f t="shared" si="2"/>
        <v>0.1564</v>
      </c>
      <c r="L31" s="631">
        <v>41164</v>
      </c>
      <c r="M31" s="632">
        <v>41166</v>
      </c>
      <c r="N31" s="373">
        <f t="shared" si="3"/>
        <v>-2</v>
      </c>
      <c r="O31" s="373">
        <f t="shared" si="4"/>
        <v>-400</v>
      </c>
      <c r="P31" s="374">
        <f t="shared" si="5"/>
        <v>-0.0004</v>
      </c>
      <c r="Q31" s="181"/>
    </row>
    <row r="32" spans="1:17" ht="19.5" customHeight="1">
      <c r="A32" s="325">
        <v>12</v>
      </c>
      <c r="B32" s="368" t="s">
        <v>278</v>
      </c>
      <c r="C32" s="366">
        <v>4864820</v>
      </c>
      <c r="D32" s="351" t="s">
        <v>12</v>
      </c>
      <c r="E32" s="116" t="s">
        <v>355</v>
      </c>
      <c r="F32" s="370">
        <v>100</v>
      </c>
      <c r="G32" s="631">
        <v>141856</v>
      </c>
      <c r="H32" s="632">
        <v>140406</v>
      </c>
      <c r="I32" s="373">
        <f t="shared" si="0"/>
        <v>1450</v>
      </c>
      <c r="J32" s="373">
        <f t="shared" si="1"/>
        <v>145000</v>
      </c>
      <c r="K32" s="374">
        <f t="shared" si="2"/>
        <v>0.145</v>
      </c>
      <c r="L32" s="631">
        <v>71743</v>
      </c>
      <c r="M32" s="632">
        <v>71746</v>
      </c>
      <c r="N32" s="373">
        <f t="shared" si="3"/>
        <v>-3</v>
      </c>
      <c r="O32" s="373">
        <f t="shared" si="4"/>
        <v>-300</v>
      </c>
      <c r="P32" s="374">
        <f t="shared" si="5"/>
        <v>-0.0003</v>
      </c>
      <c r="Q32" s="181"/>
    </row>
    <row r="33" spans="1:17" ht="19.5" customHeight="1">
      <c r="A33" s="325">
        <v>13</v>
      </c>
      <c r="B33" s="368" t="s">
        <v>279</v>
      </c>
      <c r="C33" s="366">
        <v>4865168</v>
      </c>
      <c r="D33" s="351" t="s">
        <v>12</v>
      </c>
      <c r="E33" s="116" t="s">
        <v>355</v>
      </c>
      <c r="F33" s="370">
        <v>1000</v>
      </c>
      <c r="G33" s="631">
        <v>988804</v>
      </c>
      <c r="H33" s="632">
        <v>988600</v>
      </c>
      <c r="I33" s="373">
        <f t="shared" si="0"/>
        <v>204</v>
      </c>
      <c r="J33" s="373">
        <f t="shared" si="1"/>
        <v>204000</v>
      </c>
      <c r="K33" s="374">
        <f t="shared" si="2"/>
        <v>0.204</v>
      </c>
      <c r="L33" s="631">
        <v>998305</v>
      </c>
      <c r="M33" s="632">
        <v>998304</v>
      </c>
      <c r="N33" s="373">
        <f t="shared" si="3"/>
        <v>1</v>
      </c>
      <c r="O33" s="373">
        <f t="shared" si="4"/>
        <v>1000</v>
      </c>
      <c r="P33" s="374">
        <f t="shared" si="5"/>
        <v>0.001</v>
      </c>
      <c r="Q33" s="181"/>
    </row>
    <row r="34" spans="1:17" ht="19.5" customHeight="1">
      <c r="A34" s="325">
        <v>14</v>
      </c>
      <c r="B34" s="368" t="s">
        <v>280</v>
      </c>
      <c r="C34" s="366">
        <v>4864802</v>
      </c>
      <c r="D34" s="351" t="s">
        <v>12</v>
      </c>
      <c r="E34" s="116" t="s">
        <v>355</v>
      </c>
      <c r="F34" s="370">
        <v>100</v>
      </c>
      <c r="G34" s="631">
        <v>971556</v>
      </c>
      <c r="H34" s="632">
        <v>972421</v>
      </c>
      <c r="I34" s="373">
        <f t="shared" si="0"/>
        <v>-865</v>
      </c>
      <c r="J34" s="373">
        <f t="shared" si="1"/>
        <v>-86500</v>
      </c>
      <c r="K34" s="374">
        <f t="shared" si="2"/>
        <v>-0.0865</v>
      </c>
      <c r="L34" s="631">
        <v>7274</v>
      </c>
      <c r="M34" s="632">
        <v>7271</v>
      </c>
      <c r="N34" s="373">
        <f t="shared" si="3"/>
        <v>3</v>
      </c>
      <c r="O34" s="373">
        <f t="shared" si="4"/>
        <v>300</v>
      </c>
      <c r="P34" s="374">
        <f t="shared" si="5"/>
        <v>0.0003</v>
      </c>
      <c r="Q34" s="181"/>
    </row>
    <row r="35" spans="1:17" ht="19.5" customHeight="1">
      <c r="A35" s="325">
        <v>15</v>
      </c>
      <c r="B35" s="368" t="s">
        <v>384</v>
      </c>
      <c r="C35" s="366">
        <v>5128400</v>
      </c>
      <c r="D35" s="351" t="s">
        <v>12</v>
      </c>
      <c r="E35" s="116" t="s">
        <v>355</v>
      </c>
      <c r="F35" s="370">
        <v>937.5</v>
      </c>
      <c r="G35" s="631">
        <v>999441</v>
      </c>
      <c r="H35" s="632">
        <v>999441</v>
      </c>
      <c r="I35" s="373">
        <f t="shared" si="0"/>
        <v>0</v>
      </c>
      <c r="J35" s="373">
        <f t="shared" si="1"/>
        <v>0</v>
      </c>
      <c r="K35" s="374">
        <f t="shared" si="2"/>
        <v>0</v>
      </c>
      <c r="L35" s="631">
        <v>1033</v>
      </c>
      <c r="M35" s="632">
        <v>1446</v>
      </c>
      <c r="N35" s="373">
        <f t="shared" si="3"/>
        <v>-413</v>
      </c>
      <c r="O35" s="373">
        <f t="shared" si="4"/>
        <v>-387187.5</v>
      </c>
      <c r="P35" s="712">
        <f t="shared" si="5"/>
        <v>-0.3871875</v>
      </c>
      <c r="Q35" s="181"/>
    </row>
    <row r="36" spans="1:17" ht="19.5" customHeight="1">
      <c r="A36" s="325"/>
      <c r="B36" s="365" t="s">
        <v>266</v>
      </c>
      <c r="C36" s="366"/>
      <c r="D36" s="351"/>
      <c r="E36" s="104"/>
      <c r="F36" s="367"/>
      <c r="G36" s="327"/>
      <c r="H36" s="358"/>
      <c r="I36" s="358"/>
      <c r="J36" s="376"/>
      <c r="K36" s="375"/>
      <c r="L36" s="381"/>
      <c r="M36" s="382"/>
      <c r="N36" s="382"/>
      <c r="O36" s="382"/>
      <c r="P36" s="383"/>
      <c r="Q36" s="181"/>
    </row>
    <row r="37" spans="1:17" ht="19.5" customHeight="1">
      <c r="A37" s="325">
        <v>16</v>
      </c>
      <c r="B37" s="368" t="s">
        <v>281</v>
      </c>
      <c r="C37" s="366">
        <v>4864882</v>
      </c>
      <c r="D37" s="351" t="s">
        <v>12</v>
      </c>
      <c r="E37" s="116" t="s">
        <v>355</v>
      </c>
      <c r="F37" s="370">
        <v>-625</v>
      </c>
      <c r="G37" s="631">
        <v>989622</v>
      </c>
      <c r="H37" s="632">
        <v>989984</v>
      </c>
      <c r="I37" s="373">
        <f>G37-H37</f>
        <v>-362</v>
      </c>
      <c r="J37" s="373">
        <f>$F37*I37</f>
        <v>226250</v>
      </c>
      <c r="K37" s="374">
        <f>J37/1000000</f>
        <v>0.22625</v>
      </c>
      <c r="L37" s="631">
        <v>995560</v>
      </c>
      <c r="M37" s="632">
        <v>995560</v>
      </c>
      <c r="N37" s="373">
        <f>L37-M37</f>
        <v>0</v>
      </c>
      <c r="O37" s="373">
        <f>$F37*N37</f>
        <v>0</v>
      </c>
      <c r="P37" s="712">
        <f>O37/1000000</f>
        <v>0</v>
      </c>
      <c r="Q37" s="615"/>
    </row>
    <row r="38" spans="1:17" ht="19.5" customHeight="1">
      <c r="A38" s="325">
        <v>17</v>
      </c>
      <c r="B38" s="368" t="s">
        <v>284</v>
      </c>
      <c r="C38" s="366">
        <v>4902572</v>
      </c>
      <c r="D38" s="351" t="s">
        <v>12</v>
      </c>
      <c r="E38" s="116" t="s">
        <v>355</v>
      </c>
      <c r="F38" s="370">
        <v>-300</v>
      </c>
      <c r="G38" s="631">
        <v>17</v>
      </c>
      <c r="H38" s="632">
        <v>17</v>
      </c>
      <c r="I38" s="373">
        <f>G38-H38</f>
        <v>0</v>
      </c>
      <c r="J38" s="373">
        <f>$F38*I38</f>
        <v>0</v>
      </c>
      <c r="K38" s="374">
        <f>J38/1000000</f>
        <v>0</v>
      </c>
      <c r="L38" s="631">
        <v>32</v>
      </c>
      <c r="M38" s="632">
        <v>32</v>
      </c>
      <c r="N38" s="373">
        <f>L38-M38</f>
        <v>0</v>
      </c>
      <c r="O38" s="373">
        <f>$F38*N38</f>
        <v>0</v>
      </c>
      <c r="P38" s="374">
        <f>O38/1000000</f>
        <v>0</v>
      </c>
      <c r="Q38" s="181"/>
    </row>
    <row r="39" spans="1:17" ht="19.5" customHeight="1">
      <c r="A39" s="325"/>
      <c r="B39" s="365"/>
      <c r="C39" s="366"/>
      <c r="D39" s="366"/>
      <c r="E39" s="368"/>
      <c r="F39" s="366"/>
      <c r="G39" s="115"/>
      <c r="H39" s="50"/>
      <c r="I39" s="50"/>
      <c r="J39" s="50"/>
      <c r="K39" s="123"/>
      <c r="L39" s="44"/>
      <c r="M39" s="21"/>
      <c r="N39" s="21"/>
      <c r="O39" s="21"/>
      <c r="P39" s="28"/>
      <c r="Q39" s="181"/>
    </row>
    <row r="40" spans="1:17" ht="19.5" customHeight="1" thickBot="1">
      <c r="A40" s="371"/>
      <c r="B40" s="372" t="s">
        <v>282</v>
      </c>
      <c r="C40" s="372"/>
      <c r="D40" s="372"/>
      <c r="E40" s="372"/>
      <c r="F40" s="372"/>
      <c r="G40" s="125"/>
      <c r="H40" s="124"/>
      <c r="I40" s="124"/>
      <c r="J40" s="124"/>
      <c r="K40" s="613">
        <f>SUM(K30:K39)</f>
        <v>1.50615</v>
      </c>
      <c r="L40" s="386"/>
      <c r="M40" s="387"/>
      <c r="N40" s="387"/>
      <c r="O40" s="387"/>
      <c r="P40" s="379">
        <f>SUM(P30:P39)</f>
        <v>-0.3853875</v>
      </c>
      <c r="Q40" s="182"/>
    </row>
    <row r="41" spans="1:16" ht="13.5" thickTop="1">
      <c r="A41" s="64"/>
      <c r="B41" s="2"/>
      <c r="C41" s="112"/>
      <c r="D41" s="64"/>
      <c r="E41" s="112"/>
      <c r="F41" s="10"/>
      <c r="G41" s="10"/>
      <c r="H41" s="10"/>
      <c r="I41" s="10"/>
      <c r="J41" s="10"/>
      <c r="K41" s="11"/>
      <c r="L41" s="388"/>
      <c r="M41" s="18"/>
      <c r="N41" s="18"/>
      <c r="O41" s="18"/>
      <c r="P41" s="18"/>
    </row>
    <row r="42" spans="11:16" ht="12.75">
      <c r="K42" s="18"/>
      <c r="L42" s="18"/>
      <c r="M42" s="18"/>
      <c r="N42" s="18"/>
      <c r="O42" s="18"/>
      <c r="P42" s="18"/>
    </row>
    <row r="43" spans="7:16" ht="12.75">
      <c r="G43" s="166"/>
      <c r="K43" s="18"/>
      <c r="L43" s="18"/>
      <c r="M43" s="18"/>
      <c r="N43" s="18"/>
      <c r="O43" s="18"/>
      <c r="P43" s="18"/>
    </row>
    <row r="44" spans="2:16" ht="21.75">
      <c r="B44" s="225" t="s">
        <v>341</v>
      </c>
      <c r="K44" s="390">
        <f>K21</f>
        <v>0.06761250000000008</v>
      </c>
      <c r="L44" s="389"/>
      <c r="M44" s="389"/>
      <c r="N44" s="389"/>
      <c r="O44" s="389"/>
      <c r="P44" s="390">
        <f>P21</f>
        <v>1.3520999999999999</v>
      </c>
    </row>
    <row r="45" spans="2:16" ht="21.75">
      <c r="B45" s="225" t="s">
        <v>342</v>
      </c>
      <c r="K45" s="390">
        <f>K27</f>
        <v>-1.0227</v>
      </c>
      <c r="L45" s="389"/>
      <c r="M45" s="389"/>
      <c r="N45" s="389"/>
      <c r="O45" s="389"/>
      <c r="P45" s="390">
        <f>P27</f>
        <v>-0.0005</v>
      </c>
    </row>
    <row r="46" spans="2:16" ht="21.75">
      <c r="B46" s="225" t="s">
        <v>343</v>
      </c>
      <c r="K46" s="390">
        <f>K40</f>
        <v>1.50615</v>
      </c>
      <c r="L46" s="389"/>
      <c r="M46" s="389"/>
      <c r="N46" s="389"/>
      <c r="O46" s="389"/>
      <c r="P46" s="607">
        <f>P40</f>
        <v>-0.3853875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0" zoomScaleNormal="75" zoomScaleSheetLayoutView="70" zoomScalePageLayoutView="0" workbookViewId="0" topLeftCell="A1">
      <selection activeCell="N45" sqref="N45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245</v>
      </c>
    </row>
    <row r="2" spans="1:16" ht="20.25">
      <c r="A2" s="399" t="s">
        <v>246</v>
      </c>
      <c r="P2" s="347" t="str">
        <f>NDPL!Q1</f>
        <v>MAY-2013</v>
      </c>
    </row>
    <row r="3" spans="1:9" ht="18">
      <c r="A3" s="221" t="s">
        <v>360</v>
      </c>
      <c r="B3" s="221"/>
      <c r="C3" s="318"/>
      <c r="D3" s="319"/>
      <c r="E3" s="319"/>
      <c r="F3" s="318"/>
      <c r="G3" s="318"/>
      <c r="H3" s="318"/>
      <c r="I3" s="318"/>
    </row>
    <row r="4" spans="1:16" ht="24" thickBot="1">
      <c r="A4" s="3"/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01/06/2013</v>
      </c>
      <c r="H5" s="39" t="str">
        <f>NDPL!H5</f>
        <v>INTIAL READING 01/05/2013</v>
      </c>
      <c r="I5" s="39" t="s">
        <v>4</v>
      </c>
      <c r="J5" s="39" t="s">
        <v>5</v>
      </c>
      <c r="K5" s="39" t="s">
        <v>6</v>
      </c>
      <c r="L5" s="41" t="str">
        <f>NDPL!G5</f>
        <v>FINAL READING 01/06/2013</v>
      </c>
      <c r="M5" s="39" t="str">
        <f>NDPL!H5</f>
        <v>INTIAL READING 01/05/2013</v>
      </c>
      <c r="N5" s="39" t="s">
        <v>4</v>
      </c>
      <c r="O5" s="39" t="s">
        <v>5</v>
      </c>
      <c r="P5" s="40" t="s">
        <v>6</v>
      </c>
      <c r="Q5" s="40" t="s">
        <v>318</v>
      </c>
    </row>
    <row r="6" ht="14.25" thickBot="1" thickTop="1"/>
    <row r="7" spans="1:17" ht="13.5" thickTop="1">
      <c r="A7" s="24"/>
      <c r="B7" s="136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80"/>
    </row>
    <row r="8" spans="1:17" ht="18">
      <c r="A8" s="142"/>
      <c r="B8" s="641" t="s">
        <v>291</v>
      </c>
      <c r="C8" s="639"/>
      <c r="D8" s="145"/>
      <c r="E8" s="145"/>
      <c r="F8" s="147"/>
      <c r="G8" s="158"/>
      <c r="H8" s="19"/>
      <c r="I8" s="79"/>
      <c r="J8" s="79"/>
      <c r="K8" s="81"/>
      <c r="L8" s="80"/>
      <c r="M8" s="78"/>
      <c r="N8" s="79"/>
      <c r="O8" s="79"/>
      <c r="P8" s="81"/>
      <c r="Q8" s="181"/>
    </row>
    <row r="9" spans="1:17" ht="18">
      <c r="A9" s="149"/>
      <c r="B9" s="642" t="s">
        <v>292</v>
      </c>
      <c r="C9" s="643" t="s">
        <v>286</v>
      </c>
      <c r="D9" s="150"/>
      <c r="E9" s="145"/>
      <c r="F9" s="147"/>
      <c r="G9" s="23"/>
      <c r="H9" s="19"/>
      <c r="I9" s="79"/>
      <c r="J9" s="79"/>
      <c r="K9" s="81"/>
      <c r="L9" s="219"/>
      <c r="M9" s="79"/>
      <c r="N9" s="79"/>
      <c r="O9" s="79"/>
      <c r="P9" s="81"/>
      <c r="Q9" s="181"/>
    </row>
    <row r="10" spans="1:17" ht="20.25">
      <c r="A10" s="624">
        <v>1</v>
      </c>
      <c r="B10" s="638" t="s">
        <v>287</v>
      </c>
      <c r="C10" s="639">
        <v>4902497</v>
      </c>
      <c r="D10" s="701" t="s">
        <v>12</v>
      </c>
      <c r="E10" s="145" t="s">
        <v>364</v>
      </c>
      <c r="F10" s="640">
        <v>2000</v>
      </c>
      <c r="G10" s="631">
        <v>7978</v>
      </c>
      <c r="H10" s="632">
        <v>7978</v>
      </c>
      <c r="I10" s="632">
        <f>G10-H10</f>
        <v>0</v>
      </c>
      <c r="J10" s="632">
        <f>$F10*I10</f>
        <v>0</v>
      </c>
      <c r="K10" s="632">
        <f>J10/1000000</f>
        <v>0</v>
      </c>
      <c r="L10" s="631">
        <v>1206</v>
      </c>
      <c r="M10" s="632">
        <v>353</v>
      </c>
      <c r="N10" s="598">
        <f>L10-M10</f>
        <v>853</v>
      </c>
      <c r="O10" s="598">
        <f>$F10*N10</f>
        <v>1706000</v>
      </c>
      <c r="P10" s="600">
        <f>O10/1000000</f>
        <v>1.706</v>
      </c>
      <c r="Q10" s="181"/>
    </row>
    <row r="11" spans="1:17" ht="20.25">
      <c r="A11" s="624">
        <v>2</v>
      </c>
      <c r="B11" s="638" t="s">
        <v>289</v>
      </c>
      <c r="C11" s="639">
        <v>4902498</v>
      </c>
      <c r="D11" s="701" t="s">
        <v>12</v>
      </c>
      <c r="E11" s="145" t="s">
        <v>364</v>
      </c>
      <c r="F11" s="640">
        <v>2000</v>
      </c>
      <c r="G11" s="631">
        <v>11311</v>
      </c>
      <c r="H11" s="632">
        <v>11311</v>
      </c>
      <c r="I11" s="632">
        <f>G11-H11</f>
        <v>0</v>
      </c>
      <c r="J11" s="632">
        <f>$F11*I11</f>
        <v>0</v>
      </c>
      <c r="K11" s="632">
        <f>J11/1000000</f>
        <v>0</v>
      </c>
      <c r="L11" s="631">
        <v>1955</v>
      </c>
      <c r="M11" s="632">
        <v>1243</v>
      </c>
      <c r="N11" s="598">
        <f>L11-M11</f>
        <v>712</v>
      </c>
      <c r="O11" s="598">
        <f>$F11*N11</f>
        <v>1424000</v>
      </c>
      <c r="P11" s="600">
        <f>O11/1000000</f>
        <v>1.424</v>
      </c>
      <c r="Q11" s="181"/>
    </row>
    <row r="12" spans="1:17" ht="14.25">
      <c r="A12" s="115"/>
      <c r="B12" s="151"/>
      <c r="C12" s="133"/>
      <c r="D12" s="701"/>
      <c r="E12" s="152"/>
      <c r="F12" s="153"/>
      <c r="G12" s="159"/>
      <c r="H12" s="160"/>
      <c r="I12" s="79"/>
      <c r="J12" s="79"/>
      <c r="K12" s="81"/>
      <c r="L12" s="219"/>
      <c r="M12" s="79"/>
      <c r="N12" s="79"/>
      <c r="O12" s="79"/>
      <c r="P12" s="81"/>
      <c r="Q12" s="181"/>
    </row>
    <row r="13" spans="1:17" ht="14.25">
      <c r="A13" s="115"/>
      <c r="B13" s="154"/>
      <c r="C13" s="133"/>
      <c r="D13" s="701"/>
      <c r="E13" s="152"/>
      <c r="F13" s="153"/>
      <c r="G13" s="159"/>
      <c r="H13" s="160"/>
      <c r="I13" s="79"/>
      <c r="J13" s="79"/>
      <c r="K13" s="81"/>
      <c r="L13" s="219"/>
      <c r="M13" s="79"/>
      <c r="N13" s="79"/>
      <c r="O13" s="79"/>
      <c r="P13" s="81"/>
      <c r="Q13" s="181"/>
    </row>
    <row r="14" spans="1:17" ht="14.25">
      <c r="A14" s="115"/>
      <c r="B14" s="151"/>
      <c r="C14" s="133"/>
      <c r="D14" s="701"/>
      <c r="E14" s="152"/>
      <c r="F14" s="153"/>
      <c r="G14" s="159"/>
      <c r="H14" s="160"/>
      <c r="I14" s="79"/>
      <c r="J14" s="79"/>
      <c r="K14" s="81"/>
      <c r="L14" s="219"/>
      <c r="M14" s="79"/>
      <c r="N14" s="79"/>
      <c r="O14" s="79"/>
      <c r="P14" s="81"/>
      <c r="Q14" s="181"/>
    </row>
    <row r="15" spans="1:17" ht="18">
      <c r="A15" s="115"/>
      <c r="B15" s="151"/>
      <c r="C15" s="133"/>
      <c r="D15" s="701"/>
      <c r="E15" s="152"/>
      <c r="F15" s="153"/>
      <c r="G15" s="159"/>
      <c r="H15" s="654" t="s">
        <v>327</v>
      </c>
      <c r="I15" s="633"/>
      <c r="J15" s="373"/>
      <c r="K15" s="634">
        <f>SUM(K10:K11)</f>
        <v>0</v>
      </c>
      <c r="L15" s="219"/>
      <c r="M15" s="655" t="s">
        <v>327</v>
      </c>
      <c r="N15" s="635"/>
      <c r="O15" s="628"/>
      <c r="P15" s="636">
        <f>SUM(P10:P11)</f>
        <v>3.13</v>
      </c>
      <c r="Q15" s="181"/>
    </row>
    <row r="16" spans="1:17" ht="18">
      <c r="A16" s="115"/>
      <c r="B16" s="394" t="s">
        <v>11</v>
      </c>
      <c r="C16" s="393"/>
      <c r="D16" s="701"/>
      <c r="E16" s="152"/>
      <c r="F16" s="153"/>
      <c r="G16" s="159"/>
      <c r="H16" s="160"/>
      <c r="I16" s="79"/>
      <c r="J16" s="79"/>
      <c r="K16" s="81"/>
      <c r="L16" s="219"/>
      <c r="M16" s="79"/>
      <c r="N16" s="79"/>
      <c r="O16" s="79"/>
      <c r="P16" s="81"/>
      <c r="Q16" s="181"/>
    </row>
    <row r="17" spans="1:17" ht="18">
      <c r="A17" s="155"/>
      <c r="B17" s="259" t="s">
        <v>293</v>
      </c>
      <c r="C17" s="185" t="s">
        <v>286</v>
      </c>
      <c r="D17" s="702"/>
      <c r="E17" s="152"/>
      <c r="F17" s="157"/>
      <c r="G17" s="23"/>
      <c r="H17" s="19"/>
      <c r="I17" s="79"/>
      <c r="J17" s="79"/>
      <c r="K17" s="81"/>
      <c r="L17" s="219"/>
      <c r="M17" s="79"/>
      <c r="N17" s="79"/>
      <c r="O17" s="79"/>
      <c r="P17" s="81"/>
      <c r="Q17" s="181"/>
    </row>
    <row r="18" spans="1:17" ht="20.25">
      <c r="A18" s="327">
        <v>3</v>
      </c>
      <c r="B18" s="392" t="s">
        <v>287</v>
      </c>
      <c r="C18" s="393">
        <v>4902505</v>
      </c>
      <c r="D18" s="701" t="s">
        <v>12</v>
      </c>
      <c r="E18" s="145" t="s">
        <v>364</v>
      </c>
      <c r="F18" s="644">
        <v>1000</v>
      </c>
      <c r="G18" s="631">
        <v>994817</v>
      </c>
      <c r="H18" s="632">
        <v>994817</v>
      </c>
      <c r="I18" s="632">
        <f>G18-H18</f>
        <v>0</v>
      </c>
      <c r="J18" s="632">
        <f>$F18*I18</f>
        <v>0</v>
      </c>
      <c r="K18" s="632">
        <f>J18/1000000</f>
        <v>0</v>
      </c>
      <c r="L18" s="631">
        <v>41383</v>
      </c>
      <c r="M18" s="632">
        <v>42456</v>
      </c>
      <c r="N18" s="598">
        <f>L18-M18</f>
        <v>-1073</v>
      </c>
      <c r="O18" s="598">
        <f>$F18*N18</f>
        <v>-1073000</v>
      </c>
      <c r="P18" s="600">
        <f>O18/1000000</f>
        <v>-1.073</v>
      </c>
      <c r="Q18" s="181"/>
    </row>
    <row r="19" spans="1:17" ht="20.25">
      <c r="A19" s="327">
        <v>4</v>
      </c>
      <c r="B19" s="392" t="s">
        <v>289</v>
      </c>
      <c r="C19" s="393">
        <v>5128424</v>
      </c>
      <c r="D19" s="701" t="s">
        <v>12</v>
      </c>
      <c r="E19" s="145" t="s">
        <v>364</v>
      </c>
      <c r="F19" s="644">
        <v>1000</v>
      </c>
      <c r="G19" s="728">
        <v>996681</v>
      </c>
      <c r="H19" s="729">
        <v>996681</v>
      </c>
      <c r="I19" s="729">
        <f>G19-H19</f>
        <v>0</v>
      </c>
      <c r="J19" s="729">
        <f>$F19*I19</f>
        <v>0</v>
      </c>
      <c r="K19" s="729">
        <f>J19/1000000</f>
        <v>0</v>
      </c>
      <c r="L19" s="728">
        <v>998000</v>
      </c>
      <c r="M19" s="729">
        <v>999223</v>
      </c>
      <c r="N19" s="730">
        <f>L19-M19</f>
        <v>-1223</v>
      </c>
      <c r="O19" s="730">
        <f>$F19*N19</f>
        <v>-1223000</v>
      </c>
      <c r="P19" s="731">
        <f>O19/1000000</f>
        <v>-1.223</v>
      </c>
      <c r="Q19" s="575"/>
    </row>
    <row r="20" spans="1:17" ht="12.75">
      <c r="A20" s="23"/>
      <c r="B20" s="19"/>
      <c r="C20" s="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22"/>
      <c r="Q20" s="181"/>
    </row>
    <row r="21" spans="1:17" ht="18">
      <c r="A21" s="23"/>
      <c r="B21" s="19"/>
      <c r="C21" s="19"/>
      <c r="D21" s="19"/>
      <c r="E21" s="19"/>
      <c r="F21" s="19"/>
      <c r="G21" s="23"/>
      <c r="H21" s="657" t="s">
        <v>327</v>
      </c>
      <c r="I21" s="656"/>
      <c r="J21" s="528"/>
      <c r="K21" s="637">
        <f>SUM(K18:K18)</f>
        <v>0</v>
      </c>
      <c r="L21" s="23"/>
      <c r="M21" s="657" t="s">
        <v>327</v>
      </c>
      <c r="N21" s="637"/>
      <c r="O21" s="528"/>
      <c r="P21" s="637">
        <f>SUM(P18:P18)</f>
        <v>-1.073</v>
      </c>
      <c r="Q21" s="181"/>
    </row>
    <row r="22" spans="1:17" ht="12.75">
      <c r="A22" s="23"/>
      <c r="B22" s="19"/>
      <c r="C22" s="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22"/>
      <c r="Q22" s="181"/>
    </row>
    <row r="23" spans="1:17" ht="13.5" thickBot="1">
      <c r="A23" s="29"/>
      <c r="B23" s="30"/>
      <c r="C23" s="30"/>
      <c r="D23" s="30"/>
      <c r="E23" s="30"/>
      <c r="F23" s="30"/>
      <c r="G23" s="29"/>
      <c r="H23" s="30"/>
      <c r="I23" s="236"/>
      <c r="J23" s="30"/>
      <c r="K23" s="237"/>
      <c r="L23" s="29"/>
      <c r="M23" s="30"/>
      <c r="N23" s="236"/>
      <c r="O23" s="30"/>
      <c r="P23" s="237"/>
      <c r="Q23" s="182"/>
    </row>
    <row r="24" ht="13.5" thickTop="1"/>
    <row r="28" spans="1:16" ht="18">
      <c r="A28" s="645" t="s">
        <v>295</v>
      </c>
      <c r="B28" s="222"/>
      <c r="C28" s="222"/>
      <c r="D28" s="222"/>
      <c r="E28" s="222"/>
      <c r="F28" s="222"/>
      <c r="K28" s="161">
        <f>(K15+K21)</f>
        <v>0</v>
      </c>
      <c r="L28" s="162"/>
      <c r="M28" s="162"/>
      <c r="N28" s="162"/>
      <c r="O28" s="162"/>
      <c r="P28" s="161">
        <f>(P15+P21)</f>
        <v>2.057</v>
      </c>
    </row>
    <row r="31" spans="1:2" ht="18">
      <c r="A31" s="645" t="s">
        <v>296</v>
      </c>
      <c r="B31" s="645" t="s">
        <v>297</v>
      </c>
    </row>
    <row r="32" spans="1:16" ht="18">
      <c r="A32" s="238"/>
      <c r="B32" s="238"/>
      <c r="H32" s="186" t="s">
        <v>298</v>
      </c>
      <c r="I32" s="222"/>
      <c r="J32" s="186"/>
      <c r="K32" s="334">
        <v>0</v>
      </c>
      <c r="L32" s="334"/>
      <c r="M32" s="334"/>
      <c r="N32" s="334"/>
      <c r="O32" s="334"/>
      <c r="P32" s="334">
        <v>0</v>
      </c>
    </row>
    <row r="33" spans="8:16" ht="18">
      <c r="H33" s="186" t="s">
        <v>299</v>
      </c>
      <c r="I33" s="222"/>
      <c r="J33" s="186"/>
      <c r="K33" s="334">
        <f>BRPL!K17</f>
        <v>0</v>
      </c>
      <c r="L33" s="334"/>
      <c r="M33" s="334"/>
      <c r="N33" s="334"/>
      <c r="O33" s="334"/>
      <c r="P33" s="334">
        <f>BRPL!P17</f>
        <v>0</v>
      </c>
    </row>
    <row r="34" spans="8:16" ht="18">
      <c r="H34" s="186" t="s">
        <v>300</v>
      </c>
      <c r="I34" s="222"/>
      <c r="J34" s="186"/>
      <c r="K34" s="222">
        <f>BYPL!K32</f>
        <v>0.0761</v>
      </c>
      <c r="L34" s="222"/>
      <c r="M34" s="646"/>
      <c r="N34" s="222"/>
      <c r="O34" s="222"/>
      <c r="P34" s="222">
        <f>BYPL!P32</f>
        <v>-3.3181999999999996</v>
      </c>
    </row>
    <row r="35" spans="8:16" ht="18">
      <c r="H35" s="186" t="s">
        <v>301</v>
      </c>
      <c r="I35" s="222"/>
      <c r="J35" s="186"/>
      <c r="K35" s="222">
        <f>NDMC!K32</f>
        <v>0</v>
      </c>
      <c r="L35" s="222"/>
      <c r="M35" s="222"/>
      <c r="N35" s="222"/>
      <c r="O35" s="222"/>
      <c r="P35" s="222">
        <f>NDMC!P32</f>
        <v>0.26949999999999996</v>
      </c>
    </row>
    <row r="36" spans="8:16" ht="18">
      <c r="H36" s="186" t="s">
        <v>302</v>
      </c>
      <c r="I36" s="222"/>
      <c r="J36" s="186"/>
      <c r="K36" s="222"/>
      <c r="L36" s="222"/>
      <c r="M36" s="222"/>
      <c r="N36" s="222"/>
      <c r="O36" s="222"/>
      <c r="P36" s="222"/>
    </row>
    <row r="37" spans="8:16" ht="18">
      <c r="H37" s="647" t="s">
        <v>303</v>
      </c>
      <c r="I37" s="186"/>
      <c r="J37" s="186"/>
      <c r="K37" s="186">
        <f>SUM(K32:K36)</f>
        <v>0.0761</v>
      </c>
      <c r="L37" s="222"/>
      <c r="M37" s="222"/>
      <c r="N37" s="222"/>
      <c r="O37" s="222"/>
      <c r="P37" s="186">
        <f>SUM(P32:P36)</f>
        <v>-3.0486999999999997</v>
      </c>
    </row>
    <row r="38" spans="8:16" ht="18">
      <c r="H38" s="222"/>
      <c r="I38" s="222"/>
      <c r="J38" s="222"/>
      <c r="K38" s="222"/>
      <c r="L38" s="222"/>
      <c r="M38" s="222"/>
      <c r="N38" s="222"/>
      <c r="O38" s="222"/>
      <c r="P38" s="222"/>
    </row>
    <row r="39" spans="1:16" ht="18">
      <c r="A39" s="645" t="s">
        <v>328</v>
      </c>
      <c r="B39" s="135"/>
      <c r="C39" s="135"/>
      <c r="D39" s="135"/>
      <c r="E39" s="135"/>
      <c r="F39" s="135"/>
      <c r="G39" s="135"/>
      <c r="H39" s="186"/>
      <c r="I39" s="648"/>
      <c r="J39" s="186"/>
      <c r="K39" s="648">
        <f>K28+K37</f>
        <v>0.0761</v>
      </c>
      <c r="L39" s="222"/>
      <c r="M39" s="222"/>
      <c r="N39" s="222"/>
      <c r="O39" s="222"/>
      <c r="P39" s="648">
        <f>P28+P37</f>
        <v>-0.9916999999999998</v>
      </c>
    </row>
    <row r="40" spans="1:10" ht="18">
      <c r="A40" s="186"/>
      <c r="B40" s="134"/>
      <c r="C40" s="135"/>
      <c r="D40" s="135"/>
      <c r="E40" s="135"/>
      <c r="F40" s="135"/>
      <c r="G40" s="135"/>
      <c r="H40" s="135"/>
      <c r="I40" s="164"/>
      <c r="J40" s="135"/>
    </row>
    <row r="41" spans="1:10" ht="18">
      <c r="A41" s="647" t="s">
        <v>304</v>
      </c>
      <c r="B41" s="186" t="s">
        <v>305</v>
      </c>
      <c r="C41" s="135"/>
      <c r="D41" s="135"/>
      <c r="E41" s="135"/>
      <c r="F41" s="135"/>
      <c r="G41" s="135"/>
      <c r="H41" s="135"/>
      <c r="I41" s="164"/>
      <c r="J41" s="135"/>
    </row>
    <row r="42" spans="1:10" ht="12.75">
      <c r="A42" s="163"/>
      <c r="B42" s="134"/>
      <c r="C42" s="135"/>
      <c r="D42" s="135"/>
      <c r="E42" s="135"/>
      <c r="F42" s="135"/>
      <c r="G42" s="135"/>
      <c r="H42" s="135"/>
      <c r="I42" s="164"/>
      <c r="J42" s="135"/>
    </row>
    <row r="43" spans="1:16" ht="18">
      <c r="A43" s="649" t="s">
        <v>306</v>
      </c>
      <c r="B43" s="650" t="s">
        <v>307</v>
      </c>
      <c r="C43" s="651" t="s">
        <v>308</v>
      </c>
      <c r="D43" s="650"/>
      <c r="E43" s="650"/>
      <c r="F43" s="650"/>
      <c r="G43" s="528">
        <v>28.0179</v>
      </c>
      <c r="H43" s="650" t="s">
        <v>309</v>
      </c>
      <c r="I43" s="650"/>
      <c r="J43" s="652"/>
      <c r="K43" s="650">
        <f>($K$39*G43)/100</f>
        <v>0.021321621900000004</v>
      </c>
      <c r="L43" s="650"/>
      <c r="M43" s="650"/>
      <c r="N43" s="650"/>
      <c r="O43" s="650"/>
      <c r="P43" s="650">
        <f>($P$39*G43)/100</f>
        <v>-0.27785351429999994</v>
      </c>
    </row>
    <row r="44" spans="1:16" ht="18">
      <c r="A44" s="649" t="s">
        <v>310</v>
      </c>
      <c r="B44" s="650" t="s">
        <v>365</v>
      </c>
      <c r="C44" s="651" t="s">
        <v>308</v>
      </c>
      <c r="D44" s="650"/>
      <c r="E44" s="650"/>
      <c r="F44" s="650"/>
      <c r="G44" s="528">
        <v>42.2427</v>
      </c>
      <c r="H44" s="650" t="s">
        <v>309</v>
      </c>
      <c r="I44" s="650"/>
      <c r="J44" s="652"/>
      <c r="K44" s="650">
        <f>($K$39*G44)/100</f>
        <v>0.0321466947</v>
      </c>
      <c r="L44" s="650"/>
      <c r="M44" s="650"/>
      <c r="N44" s="650"/>
      <c r="O44" s="650"/>
      <c r="P44" s="650">
        <f>($P$39*G44)/100</f>
        <v>-0.41892085589999994</v>
      </c>
    </row>
    <row r="45" spans="1:16" ht="18">
      <c r="A45" s="649" t="s">
        <v>311</v>
      </c>
      <c r="B45" s="650" t="s">
        <v>366</v>
      </c>
      <c r="C45" s="651" t="s">
        <v>308</v>
      </c>
      <c r="D45" s="650"/>
      <c r="E45" s="650"/>
      <c r="F45" s="650"/>
      <c r="G45" s="528">
        <v>23.8859</v>
      </c>
      <c r="H45" s="650" t="s">
        <v>309</v>
      </c>
      <c r="I45" s="650"/>
      <c r="J45" s="652"/>
      <c r="K45" s="650">
        <f>($K$39*G45)/100</f>
        <v>0.0181771699</v>
      </c>
      <c r="L45" s="650"/>
      <c r="M45" s="650"/>
      <c r="N45" s="650"/>
      <c r="O45" s="650"/>
      <c r="P45" s="650">
        <f>($P$39*G45)/100</f>
        <v>-0.23687647029999995</v>
      </c>
    </row>
    <row r="46" spans="1:16" ht="18">
      <c r="A46" s="649" t="s">
        <v>312</v>
      </c>
      <c r="B46" s="650" t="s">
        <v>367</v>
      </c>
      <c r="C46" s="651" t="s">
        <v>308</v>
      </c>
      <c r="D46" s="650"/>
      <c r="E46" s="650"/>
      <c r="F46" s="650"/>
      <c r="G46" s="528">
        <v>5.0863</v>
      </c>
      <c r="H46" s="650" t="s">
        <v>309</v>
      </c>
      <c r="I46" s="650"/>
      <c r="J46" s="652"/>
      <c r="K46" s="650">
        <f>($K$39*G46)/100</f>
        <v>0.0038706743</v>
      </c>
      <c r="L46" s="650"/>
      <c r="M46" s="650"/>
      <c r="N46" s="650"/>
      <c r="O46" s="650"/>
      <c r="P46" s="650">
        <f>($P$39*G46)/100</f>
        <v>-0.05044083709999999</v>
      </c>
    </row>
    <row r="47" spans="1:16" ht="18">
      <c r="A47" s="649" t="s">
        <v>313</v>
      </c>
      <c r="B47" s="650" t="s">
        <v>368</v>
      </c>
      <c r="C47" s="651" t="s">
        <v>308</v>
      </c>
      <c r="D47" s="650"/>
      <c r="E47" s="650"/>
      <c r="F47" s="650"/>
      <c r="G47" s="528">
        <v>0.7672</v>
      </c>
      <c r="H47" s="650" t="s">
        <v>309</v>
      </c>
      <c r="I47" s="650"/>
      <c r="J47" s="652"/>
      <c r="K47" s="650">
        <f>($K$39*G47)/100</f>
        <v>0.0005838392</v>
      </c>
      <c r="L47" s="650"/>
      <c r="M47" s="650"/>
      <c r="N47" s="650"/>
      <c r="O47" s="650"/>
      <c r="P47" s="650">
        <f>($P$39*G47)/100</f>
        <v>-0.007608322399999998</v>
      </c>
    </row>
    <row r="48" spans="6:10" ht="12.75">
      <c r="F48" s="165"/>
      <c r="J48" s="166"/>
    </row>
    <row r="49" spans="1:10" ht="15">
      <c r="A49" s="653" t="s">
        <v>429</v>
      </c>
      <c r="F49" s="165"/>
      <c r="J49" s="166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U21" sqref="U21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320"/>
      <c r="R1" s="19"/>
    </row>
    <row r="2" spans="1:18" ht="30">
      <c r="A2" s="248"/>
      <c r="B2" s="19"/>
      <c r="C2" s="19"/>
      <c r="D2" s="19"/>
      <c r="E2" s="19"/>
      <c r="F2" s="19"/>
      <c r="G2" s="516" t="s">
        <v>363</v>
      </c>
      <c r="H2" s="19"/>
      <c r="I2" s="19"/>
      <c r="J2" s="19"/>
      <c r="K2" s="19"/>
      <c r="L2" s="19"/>
      <c r="M2" s="19"/>
      <c r="N2" s="19"/>
      <c r="O2" s="19"/>
      <c r="P2" s="19"/>
      <c r="Q2" s="321"/>
      <c r="R2" s="19"/>
    </row>
    <row r="3" spans="1:18" ht="26.25">
      <c r="A3" s="24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21"/>
      <c r="R3" s="19"/>
    </row>
    <row r="4" spans="1:18" ht="25.5">
      <c r="A4" s="24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21"/>
      <c r="R4" s="19"/>
    </row>
    <row r="5" spans="1:18" ht="23.25">
      <c r="A5" s="254"/>
      <c r="B5" s="19"/>
      <c r="C5" s="511" t="s">
        <v>393</v>
      </c>
      <c r="D5" s="19"/>
      <c r="E5" s="19"/>
      <c r="F5" s="19"/>
      <c r="G5" s="19"/>
      <c r="H5" s="19"/>
      <c r="I5" s="19"/>
      <c r="J5" s="19"/>
      <c r="K5" s="19"/>
      <c r="L5" s="251"/>
      <c r="M5" s="19"/>
      <c r="N5" s="19"/>
      <c r="O5" s="19"/>
      <c r="P5" s="19"/>
      <c r="Q5" s="321"/>
      <c r="R5" s="19"/>
    </row>
    <row r="6" spans="1:18" ht="18">
      <c r="A6" s="250"/>
      <c r="B6" s="13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21"/>
      <c r="R6" s="19"/>
    </row>
    <row r="7" spans="1:18" ht="26.25">
      <c r="A7" s="248"/>
      <c r="B7" s="19"/>
      <c r="C7" s="19"/>
      <c r="D7" s="19"/>
      <c r="E7" s="19"/>
      <c r="F7" s="303" t="s">
        <v>416</v>
      </c>
      <c r="G7" s="19"/>
      <c r="H7" s="19"/>
      <c r="I7" s="19"/>
      <c r="J7" s="19"/>
      <c r="K7" s="19"/>
      <c r="L7" s="251"/>
      <c r="M7" s="19"/>
      <c r="N7" s="19"/>
      <c r="O7" s="19"/>
      <c r="P7" s="19"/>
      <c r="Q7" s="321"/>
      <c r="R7" s="19"/>
    </row>
    <row r="8" spans="1:18" ht="25.5">
      <c r="A8" s="249"/>
      <c r="B8" s="252"/>
      <c r="C8" s="19"/>
      <c r="D8" s="19"/>
      <c r="E8" s="19"/>
      <c r="F8" s="19"/>
      <c r="G8" s="19"/>
      <c r="H8" s="253"/>
      <c r="I8" s="19"/>
      <c r="J8" s="19"/>
      <c r="K8" s="19"/>
      <c r="L8" s="19"/>
      <c r="M8" s="19"/>
      <c r="N8" s="19"/>
      <c r="O8" s="19"/>
      <c r="P8" s="19"/>
      <c r="Q8" s="321"/>
      <c r="R8" s="19"/>
    </row>
    <row r="9" spans="1:18" ht="12.75">
      <c r="A9" s="254"/>
      <c r="B9" s="19"/>
      <c r="C9" s="19"/>
      <c r="D9" s="19"/>
      <c r="E9" s="19"/>
      <c r="F9" s="19"/>
      <c r="G9" s="19"/>
      <c r="H9" s="255"/>
      <c r="I9" s="19"/>
      <c r="J9" s="19"/>
      <c r="K9" s="19"/>
      <c r="L9" s="19"/>
      <c r="M9" s="19"/>
      <c r="N9" s="19"/>
      <c r="O9" s="19"/>
      <c r="P9" s="19"/>
      <c r="Q9" s="321"/>
      <c r="R9" s="19"/>
    </row>
    <row r="10" spans="1:18" ht="45.75" customHeight="1">
      <c r="A10" s="254"/>
      <c r="B10" s="310" t="s">
        <v>329</v>
      </c>
      <c r="C10" s="19"/>
      <c r="D10" s="19"/>
      <c r="E10" s="19"/>
      <c r="F10" s="19"/>
      <c r="G10" s="19"/>
      <c r="H10" s="255"/>
      <c r="I10" s="304"/>
      <c r="J10" s="78"/>
      <c r="K10" s="78"/>
      <c r="L10" s="78"/>
      <c r="M10" s="78"/>
      <c r="N10" s="304"/>
      <c r="O10" s="78"/>
      <c r="P10" s="78"/>
      <c r="Q10" s="321"/>
      <c r="R10" s="19"/>
    </row>
    <row r="11" spans="1:19" ht="20.25">
      <c r="A11" s="254"/>
      <c r="B11" s="19"/>
      <c r="C11" s="19"/>
      <c r="D11" s="19"/>
      <c r="E11" s="19"/>
      <c r="F11" s="19"/>
      <c r="G11" s="19"/>
      <c r="H11" s="258"/>
      <c r="I11" s="544" t="s">
        <v>348</v>
      </c>
      <c r="J11" s="305"/>
      <c r="K11" s="305"/>
      <c r="L11" s="305"/>
      <c r="M11" s="305"/>
      <c r="N11" s="544" t="s">
        <v>349</v>
      </c>
      <c r="O11" s="305"/>
      <c r="P11" s="305"/>
      <c r="Q11" s="505"/>
      <c r="R11" s="261"/>
      <c r="S11" s="241"/>
    </row>
    <row r="12" spans="1:18" ht="12.75">
      <c r="A12" s="254"/>
      <c r="B12" s="19"/>
      <c r="C12" s="19"/>
      <c r="D12" s="19"/>
      <c r="E12" s="19"/>
      <c r="F12" s="19"/>
      <c r="G12" s="19"/>
      <c r="H12" s="255"/>
      <c r="I12" s="302"/>
      <c r="J12" s="302"/>
      <c r="K12" s="302"/>
      <c r="L12" s="302"/>
      <c r="M12" s="302"/>
      <c r="N12" s="302"/>
      <c r="O12" s="302"/>
      <c r="P12" s="302"/>
      <c r="Q12" s="321"/>
      <c r="R12" s="19"/>
    </row>
    <row r="13" spans="1:18" ht="26.25">
      <c r="A13" s="510">
        <v>1</v>
      </c>
      <c r="B13" s="511" t="s">
        <v>330</v>
      </c>
      <c r="C13" s="512"/>
      <c r="D13" s="512"/>
      <c r="E13" s="509"/>
      <c r="F13" s="509"/>
      <c r="G13" s="257"/>
      <c r="H13" s="506" t="s">
        <v>362</v>
      </c>
      <c r="I13" s="507">
        <f>NDPL!K160</f>
        <v>0.278839686416129</v>
      </c>
      <c r="J13" s="303"/>
      <c r="K13" s="303"/>
      <c r="L13" s="303"/>
      <c r="M13" s="506" t="s">
        <v>362</v>
      </c>
      <c r="N13" s="507">
        <f>NDPL!P160</f>
        <v>3.5872059211838727</v>
      </c>
      <c r="O13" s="303"/>
      <c r="P13" s="303"/>
      <c r="Q13" s="321"/>
      <c r="R13" s="19"/>
    </row>
    <row r="14" spans="1:18" ht="26.25">
      <c r="A14" s="510"/>
      <c r="B14" s="511"/>
      <c r="C14" s="512"/>
      <c r="D14" s="512"/>
      <c r="E14" s="509"/>
      <c r="F14" s="509"/>
      <c r="G14" s="257"/>
      <c r="H14" s="506"/>
      <c r="I14" s="507"/>
      <c r="J14" s="303"/>
      <c r="K14" s="303"/>
      <c r="L14" s="303"/>
      <c r="M14" s="506"/>
      <c r="N14" s="507"/>
      <c r="O14" s="303"/>
      <c r="P14" s="303"/>
      <c r="Q14" s="321"/>
      <c r="R14" s="19"/>
    </row>
    <row r="15" spans="1:18" ht="26.25">
      <c r="A15" s="510"/>
      <c r="B15" s="511"/>
      <c r="C15" s="512"/>
      <c r="D15" s="512"/>
      <c r="E15" s="509"/>
      <c r="F15" s="509"/>
      <c r="G15" s="252"/>
      <c r="H15" s="506"/>
      <c r="I15" s="507"/>
      <c r="J15" s="303"/>
      <c r="K15" s="303"/>
      <c r="L15" s="303"/>
      <c r="M15" s="506"/>
      <c r="N15" s="507"/>
      <c r="O15" s="303"/>
      <c r="P15" s="303"/>
      <c r="Q15" s="321"/>
      <c r="R15" s="19"/>
    </row>
    <row r="16" spans="1:18" ht="26.25">
      <c r="A16" s="510">
        <v>2</v>
      </c>
      <c r="B16" s="511" t="s">
        <v>331</v>
      </c>
      <c r="C16" s="512"/>
      <c r="D16" s="512"/>
      <c r="E16" s="509"/>
      <c r="F16" s="509"/>
      <c r="G16" s="257"/>
      <c r="H16" s="506"/>
      <c r="I16" s="507">
        <f>BRPL!K176</f>
        <v>-4.928935599299999</v>
      </c>
      <c r="J16" s="303"/>
      <c r="K16" s="303"/>
      <c r="L16" s="303"/>
      <c r="M16" s="506" t="s">
        <v>362</v>
      </c>
      <c r="N16" s="507">
        <f>BRPL!P176</f>
        <v>22.67622457876667</v>
      </c>
      <c r="O16" s="303"/>
      <c r="P16" s="303"/>
      <c r="Q16" s="321"/>
      <c r="R16" s="19"/>
    </row>
    <row r="17" spans="1:18" ht="26.25">
      <c r="A17" s="510"/>
      <c r="B17" s="511"/>
      <c r="C17" s="512"/>
      <c r="D17" s="512"/>
      <c r="E17" s="509"/>
      <c r="F17" s="509"/>
      <c r="G17" s="257"/>
      <c r="H17" s="506"/>
      <c r="I17" s="507"/>
      <c r="J17" s="303"/>
      <c r="K17" s="303"/>
      <c r="L17" s="303"/>
      <c r="M17" s="506"/>
      <c r="N17" s="507"/>
      <c r="O17" s="303"/>
      <c r="P17" s="303"/>
      <c r="Q17" s="321"/>
      <c r="R17" s="19"/>
    </row>
    <row r="18" spans="1:18" ht="26.25">
      <c r="A18" s="510"/>
      <c r="B18" s="511"/>
      <c r="C18" s="512"/>
      <c r="D18" s="512"/>
      <c r="E18" s="509"/>
      <c r="F18" s="509"/>
      <c r="G18" s="252"/>
      <c r="H18" s="506"/>
      <c r="I18" s="507"/>
      <c r="J18" s="303"/>
      <c r="K18" s="303"/>
      <c r="L18" s="303"/>
      <c r="M18" s="506"/>
      <c r="N18" s="507"/>
      <c r="O18" s="303"/>
      <c r="P18" s="303"/>
      <c r="Q18" s="321"/>
      <c r="R18" s="19"/>
    </row>
    <row r="19" spans="1:18" ht="26.25">
      <c r="A19" s="510">
        <v>3</v>
      </c>
      <c r="B19" s="511" t="s">
        <v>332</v>
      </c>
      <c r="C19" s="512"/>
      <c r="D19" s="512"/>
      <c r="E19" s="509"/>
      <c r="F19" s="509"/>
      <c r="G19" s="257"/>
      <c r="H19" s="506" t="s">
        <v>362</v>
      </c>
      <c r="I19" s="507">
        <f>BYPL!K165</f>
        <v>0.22301909538387138</v>
      </c>
      <c r="J19" s="303"/>
      <c r="K19" s="303"/>
      <c r="L19" s="303"/>
      <c r="M19" s="506" t="s">
        <v>362</v>
      </c>
      <c r="N19" s="507">
        <f>BYPL!P165</f>
        <v>11.059914404216128</v>
      </c>
      <c r="O19" s="303"/>
      <c r="P19" s="303"/>
      <c r="Q19" s="321"/>
      <c r="R19" s="19"/>
    </row>
    <row r="20" spans="1:18" ht="26.25">
      <c r="A20" s="510"/>
      <c r="B20" s="511"/>
      <c r="C20" s="512"/>
      <c r="D20" s="512"/>
      <c r="E20" s="509"/>
      <c r="F20" s="509"/>
      <c r="G20" s="257"/>
      <c r="H20" s="506"/>
      <c r="I20" s="507"/>
      <c r="J20" s="303"/>
      <c r="K20" s="303"/>
      <c r="L20" s="303"/>
      <c r="M20" s="506"/>
      <c r="N20" s="507"/>
      <c r="O20" s="303"/>
      <c r="P20" s="303"/>
      <c r="Q20" s="321"/>
      <c r="R20" s="19"/>
    </row>
    <row r="21" spans="1:18" ht="26.25">
      <c r="A21" s="510"/>
      <c r="B21" s="513"/>
      <c r="C21" s="513"/>
      <c r="D21" s="513"/>
      <c r="E21" s="344"/>
      <c r="F21" s="344"/>
      <c r="G21" s="131"/>
      <c r="H21" s="506"/>
      <c r="I21" s="507"/>
      <c r="J21" s="303"/>
      <c r="K21" s="303"/>
      <c r="L21" s="303"/>
      <c r="M21" s="506"/>
      <c r="N21" s="507"/>
      <c r="O21" s="303"/>
      <c r="P21" s="303"/>
      <c r="Q21" s="321"/>
      <c r="R21" s="19"/>
    </row>
    <row r="22" spans="1:18" ht="26.25">
      <c r="A22" s="510">
        <v>4</v>
      </c>
      <c r="B22" s="511" t="s">
        <v>333</v>
      </c>
      <c r="C22" s="513"/>
      <c r="D22" s="513"/>
      <c r="E22" s="344"/>
      <c r="F22" s="344"/>
      <c r="G22" s="257"/>
      <c r="H22" s="506" t="s">
        <v>362</v>
      </c>
      <c r="I22" s="507">
        <f>NDMC!K81</f>
        <v>2.9406206743000007</v>
      </c>
      <c r="J22" s="303"/>
      <c r="K22" s="303"/>
      <c r="L22" s="303"/>
      <c r="M22" s="506" t="s">
        <v>362</v>
      </c>
      <c r="N22" s="507">
        <f>NDMC!P81</f>
        <v>10.10869249623333</v>
      </c>
      <c r="O22" s="303"/>
      <c r="P22" s="303"/>
      <c r="Q22" s="321"/>
      <c r="R22" s="19"/>
    </row>
    <row r="23" spans="1:18" ht="26.25">
      <c r="A23" s="510"/>
      <c r="B23" s="511"/>
      <c r="C23" s="513"/>
      <c r="D23" s="513"/>
      <c r="E23" s="344"/>
      <c r="F23" s="344"/>
      <c r="G23" s="257"/>
      <c r="H23" s="506"/>
      <c r="I23" s="507"/>
      <c r="J23" s="303"/>
      <c r="K23" s="303"/>
      <c r="L23" s="303"/>
      <c r="M23" s="506"/>
      <c r="N23" s="507"/>
      <c r="O23" s="303"/>
      <c r="P23" s="303"/>
      <c r="Q23" s="321"/>
      <c r="R23" s="19"/>
    </row>
    <row r="24" spans="1:18" ht="26.25">
      <c r="A24" s="510"/>
      <c r="B24" s="513"/>
      <c r="C24" s="513"/>
      <c r="D24" s="513"/>
      <c r="E24" s="344"/>
      <c r="F24" s="344"/>
      <c r="G24" s="131"/>
      <c r="H24" s="506"/>
      <c r="I24" s="507"/>
      <c r="J24" s="303"/>
      <c r="K24" s="303"/>
      <c r="L24" s="303"/>
      <c r="M24" s="506"/>
      <c r="N24" s="507"/>
      <c r="O24" s="303"/>
      <c r="P24" s="303"/>
      <c r="Q24" s="321"/>
      <c r="R24" s="19"/>
    </row>
    <row r="25" spans="1:18" ht="26.25">
      <c r="A25" s="510">
        <v>5</v>
      </c>
      <c r="B25" s="511" t="s">
        <v>334</v>
      </c>
      <c r="C25" s="513"/>
      <c r="D25" s="513"/>
      <c r="E25" s="344"/>
      <c r="F25" s="344"/>
      <c r="G25" s="257"/>
      <c r="H25" s="506" t="s">
        <v>362</v>
      </c>
      <c r="I25" s="507">
        <f>MES!K58</f>
        <v>0.19118383919999998</v>
      </c>
      <c r="J25" s="303"/>
      <c r="K25" s="303"/>
      <c r="L25" s="303"/>
      <c r="M25" s="506" t="s">
        <v>362</v>
      </c>
      <c r="N25" s="507">
        <f>MES!P58</f>
        <v>2.0272916776000005</v>
      </c>
      <c r="O25" s="303"/>
      <c r="P25" s="303"/>
      <c r="Q25" s="321"/>
      <c r="R25" s="19"/>
    </row>
    <row r="26" spans="1:18" ht="20.25">
      <c r="A26" s="254"/>
      <c r="B26" s="19"/>
      <c r="C26" s="19"/>
      <c r="D26" s="19"/>
      <c r="E26" s="19"/>
      <c r="F26" s="19"/>
      <c r="G26" s="19"/>
      <c r="H26" s="256"/>
      <c r="I26" s="508"/>
      <c r="J26" s="301"/>
      <c r="K26" s="301"/>
      <c r="L26" s="301"/>
      <c r="M26" s="301"/>
      <c r="N26" s="301"/>
      <c r="O26" s="301"/>
      <c r="P26" s="301"/>
      <c r="Q26" s="321"/>
      <c r="R26" s="19"/>
    </row>
    <row r="27" spans="1:18" ht="18">
      <c r="A27" s="250"/>
      <c r="B27" s="224"/>
      <c r="C27" s="259"/>
      <c r="D27" s="259"/>
      <c r="E27" s="259"/>
      <c r="F27" s="259"/>
      <c r="G27" s="260"/>
      <c r="H27" s="256"/>
      <c r="I27" s="19"/>
      <c r="J27" s="19"/>
      <c r="K27" s="19"/>
      <c r="L27" s="19"/>
      <c r="M27" s="19"/>
      <c r="N27" s="19"/>
      <c r="O27" s="19"/>
      <c r="P27" s="19"/>
      <c r="Q27" s="321"/>
      <c r="R27" s="19"/>
    </row>
    <row r="28" spans="1:18" ht="15">
      <c r="A28" s="254"/>
      <c r="B28" s="19"/>
      <c r="C28" s="19"/>
      <c r="D28" s="19"/>
      <c r="E28" s="19"/>
      <c r="F28" s="19"/>
      <c r="G28" s="19"/>
      <c r="H28" s="256"/>
      <c r="I28" s="19"/>
      <c r="J28" s="19"/>
      <c r="K28" s="19"/>
      <c r="L28" s="19"/>
      <c r="M28" s="19"/>
      <c r="N28" s="19"/>
      <c r="O28" s="19"/>
      <c r="P28" s="19"/>
      <c r="Q28" s="321"/>
      <c r="R28" s="19"/>
    </row>
    <row r="29" spans="1:18" ht="54" customHeight="1" thickBot="1">
      <c r="A29" s="503" t="s">
        <v>335</v>
      </c>
      <c r="B29" s="306"/>
      <c r="C29" s="306"/>
      <c r="D29" s="306"/>
      <c r="E29" s="306"/>
      <c r="F29" s="306"/>
      <c r="G29" s="306"/>
      <c r="H29" s="307"/>
      <c r="I29" s="307"/>
      <c r="J29" s="307"/>
      <c r="K29" s="307"/>
      <c r="L29" s="307"/>
      <c r="M29" s="307"/>
      <c r="N29" s="307"/>
      <c r="O29" s="307"/>
      <c r="P29" s="307"/>
      <c r="Q29" s="322"/>
      <c r="R29" s="19"/>
    </row>
    <row r="30" spans="1:9" ht="13.5" thickTop="1">
      <c r="A30" s="247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9" t="s">
        <v>361</v>
      </c>
      <c r="B33" s="19"/>
      <c r="C33" s="19"/>
      <c r="D33" s="19"/>
      <c r="E33" s="502"/>
      <c r="F33" s="502"/>
      <c r="G33" s="19"/>
      <c r="H33" s="19"/>
      <c r="I33" s="19"/>
    </row>
    <row r="34" spans="1:9" ht="15">
      <c r="A34" s="284"/>
      <c r="B34" s="284"/>
      <c r="C34" s="284"/>
      <c r="D34" s="284"/>
      <c r="E34" s="502"/>
      <c r="F34" s="502"/>
      <c r="G34" s="19"/>
      <c r="H34" s="19"/>
      <c r="I34" s="19"/>
    </row>
    <row r="35" spans="1:9" s="502" customFormat="1" ht="15" customHeight="1">
      <c r="A35" s="515" t="s">
        <v>369</v>
      </c>
      <c r="E35"/>
      <c r="F35"/>
      <c r="G35" s="284"/>
      <c r="H35" s="284"/>
      <c r="I35" s="284"/>
    </row>
    <row r="36" spans="1:9" s="502" customFormat="1" ht="15" customHeight="1">
      <c r="A36" s="515"/>
      <c r="E36"/>
      <c r="F36"/>
      <c r="H36" s="284"/>
      <c r="I36" s="284"/>
    </row>
    <row r="37" spans="1:9" s="502" customFormat="1" ht="15" customHeight="1">
      <c r="A37" s="515" t="s">
        <v>370</v>
      </c>
      <c r="E37"/>
      <c r="F37"/>
      <c r="I37" s="284"/>
    </row>
    <row r="38" spans="1:9" s="502" customFormat="1" ht="15" customHeight="1">
      <c r="A38" s="514"/>
      <c r="E38"/>
      <c r="F38"/>
      <c r="I38" s="284"/>
    </row>
    <row r="39" spans="1:9" s="502" customFormat="1" ht="15" customHeight="1">
      <c r="A39" s="515"/>
      <c r="E39"/>
      <c r="F39"/>
      <c r="I39" s="284"/>
    </row>
    <row r="40" spans="1:6" s="502" customFormat="1" ht="15" customHeight="1">
      <c r="A40" s="515"/>
      <c r="B40" s="501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L20" sqref="L19:M20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407</v>
      </c>
      <c r="J1" s="19"/>
      <c r="K1" s="19"/>
      <c r="L1" s="19"/>
      <c r="M1" s="19"/>
      <c r="N1" s="56" t="s">
        <v>408</v>
      </c>
      <c r="O1" s="19"/>
      <c r="P1" s="19"/>
    </row>
    <row r="2" spans="1:17" ht="52.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01/06/2013</v>
      </c>
      <c r="H2" s="39" t="str">
        <f>NDPL!H5</f>
        <v>INTIAL READING 01/05/2013</v>
      </c>
      <c r="I2" s="39" t="s">
        <v>4</v>
      </c>
      <c r="J2" s="39" t="s">
        <v>5</v>
      </c>
      <c r="K2" s="39" t="s">
        <v>6</v>
      </c>
      <c r="L2" s="41" t="str">
        <f>NDPL!G5</f>
        <v>FINAL READING 01/06/2013</v>
      </c>
      <c r="M2" s="39" t="str">
        <f>NDPL!H5</f>
        <v>INTIAL READING 01/05/2013</v>
      </c>
      <c r="N2" s="39" t="s">
        <v>4</v>
      </c>
      <c r="O2" s="39" t="s">
        <v>5</v>
      </c>
      <c r="P2" s="40" t="s">
        <v>6</v>
      </c>
      <c r="Q2" s="686"/>
    </row>
    <row r="3" ht="14.25" thickBot="1" thickTop="1"/>
    <row r="4" spans="1:17" ht="13.5" thickTop="1">
      <c r="A4" s="24"/>
      <c r="B4" s="309" t="s">
        <v>350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80"/>
    </row>
    <row r="5" spans="1:17" ht="12.75">
      <c r="A5" s="23"/>
      <c r="B5" s="154" t="s">
        <v>354</v>
      </c>
      <c r="C5" s="156" t="s">
        <v>286</v>
      </c>
      <c r="D5" s="19"/>
      <c r="E5" s="19"/>
      <c r="F5" s="122"/>
      <c r="G5" s="23"/>
      <c r="H5" s="19"/>
      <c r="I5" s="19"/>
      <c r="J5" s="19"/>
      <c r="K5" s="122"/>
      <c r="L5" s="23"/>
      <c r="M5" s="19"/>
      <c r="N5" s="19"/>
      <c r="O5" s="19"/>
      <c r="P5" s="122"/>
      <c r="Q5" s="181"/>
    </row>
    <row r="6" spans="1:17" ht="15">
      <c r="A6" s="100">
        <v>1</v>
      </c>
      <c r="B6" s="128" t="s">
        <v>351</v>
      </c>
      <c r="C6" s="21">
        <v>4902492</v>
      </c>
      <c r="D6" s="152" t="s">
        <v>12</v>
      </c>
      <c r="E6" s="152" t="s">
        <v>288</v>
      </c>
      <c r="F6" s="28">
        <v>1500</v>
      </c>
      <c r="G6" s="442">
        <v>963427</v>
      </c>
      <c r="H6" s="443">
        <v>964049</v>
      </c>
      <c r="I6" s="79">
        <f>G6-H6</f>
        <v>-622</v>
      </c>
      <c r="J6" s="79">
        <f>$F6*I6</f>
        <v>-933000</v>
      </c>
      <c r="K6" s="81">
        <f>J6/1000000</f>
        <v>-0.933</v>
      </c>
      <c r="L6" s="442">
        <v>981073</v>
      </c>
      <c r="M6" s="443">
        <v>981080</v>
      </c>
      <c r="N6" s="79">
        <f>L6-M6</f>
        <v>-7</v>
      </c>
      <c r="O6" s="79">
        <f>$F6*N6</f>
        <v>-10500</v>
      </c>
      <c r="P6" s="81">
        <f>O6/1000000</f>
        <v>-0.0105</v>
      </c>
      <c r="Q6" s="181"/>
    </row>
    <row r="7" spans="1:17" ht="15">
      <c r="A7" s="717">
        <v>2</v>
      </c>
      <c r="B7" s="128" t="s">
        <v>352</v>
      </c>
      <c r="C7" s="718">
        <v>5128477</v>
      </c>
      <c r="D7" s="152" t="s">
        <v>12</v>
      </c>
      <c r="E7" s="152" t="s">
        <v>288</v>
      </c>
      <c r="F7" s="719">
        <v>1500</v>
      </c>
      <c r="G7" s="442">
        <v>999844</v>
      </c>
      <c r="H7" s="443">
        <v>999844</v>
      </c>
      <c r="I7" s="79">
        <f>G7-H7</f>
        <v>0</v>
      </c>
      <c r="J7" s="79">
        <f>$F7*I7</f>
        <v>0</v>
      </c>
      <c r="K7" s="81">
        <f>J7/1000000</f>
        <v>0</v>
      </c>
      <c r="L7" s="442">
        <v>997739</v>
      </c>
      <c r="M7" s="443">
        <v>998126</v>
      </c>
      <c r="N7" s="79">
        <f>L7-M7</f>
        <v>-387</v>
      </c>
      <c r="O7" s="79">
        <f>$F7*N7</f>
        <v>-580500</v>
      </c>
      <c r="P7" s="81">
        <f>O7/1000000</f>
        <v>-0.5805</v>
      </c>
      <c r="Q7" s="181"/>
    </row>
    <row r="8" spans="1:17" ht="15">
      <c r="A8" s="100">
        <v>3</v>
      </c>
      <c r="B8" s="128" t="s">
        <v>353</v>
      </c>
      <c r="C8" s="21">
        <v>4902494</v>
      </c>
      <c r="D8" s="152" t="s">
        <v>12</v>
      </c>
      <c r="E8" s="152" t="s">
        <v>288</v>
      </c>
      <c r="F8" s="28">
        <v>1500</v>
      </c>
      <c r="G8" s="442">
        <v>918284</v>
      </c>
      <c r="H8" s="443">
        <v>918283</v>
      </c>
      <c r="I8" s="79">
        <f>G8-H8</f>
        <v>1</v>
      </c>
      <c r="J8" s="79">
        <f>$F8*I8</f>
        <v>1500</v>
      </c>
      <c r="K8" s="81">
        <f>J8/1000000</f>
        <v>0.0015</v>
      </c>
      <c r="L8" s="442">
        <v>967785</v>
      </c>
      <c r="M8" s="443">
        <v>968097</v>
      </c>
      <c r="N8" s="79">
        <f>L8-M8</f>
        <v>-312</v>
      </c>
      <c r="O8" s="79">
        <f>$F8*N8</f>
        <v>-468000</v>
      </c>
      <c r="P8" s="81">
        <f>O8/1000000</f>
        <v>-0.468</v>
      </c>
      <c r="Q8" s="181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2"/>
      <c r="L9" s="100"/>
      <c r="M9" s="21"/>
      <c r="N9" s="19"/>
      <c r="O9" s="19"/>
      <c r="P9" s="122"/>
      <c r="Q9" s="181"/>
    </row>
    <row r="10" spans="1:17" ht="12.75">
      <c r="A10" s="23"/>
      <c r="B10" s="19"/>
      <c r="C10" s="19"/>
      <c r="D10" s="19"/>
      <c r="E10" s="19"/>
      <c r="F10" s="122"/>
      <c r="G10" s="100"/>
      <c r="H10" s="21"/>
      <c r="I10" s="19"/>
      <c r="J10" s="19"/>
      <c r="K10" s="122"/>
      <c r="L10" s="100"/>
      <c r="M10" s="21"/>
      <c r="N10" s="19"/>
      <c r="O10" s="19"/>
      <c r="P10" s="122"/>
      <c r="Q10" s="181"/>
    </row>
    <row r="11" spans="1:17" ht="12.75">
      <c r="A11" s="23"/>
      <c r="B11" s="19"/>
      <c r="C11" s="19"/>
      <c r="D11" s="19"/>
      <c r="E11" s="19"/>
      <c r="F11" s="122"/>
      <c r="G11" s="100"/>
      <c r="H11" s="21"/>
      <c r="I11" s="19"/>
      <c r="J11" s="19"/>
      <c r="K11" s="122"/>
      <c r="L11" s="100"/>
      <c r="M11" s="21"/>
      <c r="N11" s="19"/>
      <c r="O11" s="19"/>
      <c r="P11" s="122"/>
      <c r="Q11" s="181"/>
    </row>
    <row r="12" spans="1:17" ht="12.75">
      <c r="A12" s="23"/>
      <c r="B12" s="19"/>
      <c r="C12" s="19"/>
      <c r="D12" s="19"/>
      <c r="E12" s="19"/>
      <c r="F12" s="122"/>
      <c r="G12" s="100"/>
      <c r="H12" s="21"/>
      <c r="I12" s="240" t="s">
        <v>327</v>
      </c>
      <c r="J12" s="19"/>
      <c r="K12" s="239">
        <f>SUM(K6:K8)</f>
        <v>-0.9315000000000001</v>
      </c>
      <c r="L12" s="100"/>
      <c r="M12" s="21"/>
      <c r="N12" s="240" t="s">
        <v>327</v>
      </c>
      <c r="O12" s="19"/>
      <c r="P12" s="239">
        <f>SUM(P6:P8)</f>
        <v>-1.059</v>
      </c>
      <c r="Q12" s="181"/>
    </row>
    <row r="13" spans="1:17" ht="12.75">
      <c r="A13" s="23"/>
      <c r="B13" s="19"/>
      <c r="C13" s="19"/>
      <c r="D13" s="19"/>
      <c r="E13" s="19"/>
      <c r="F13" s="122"/>
      <c r="G13" s="100"/>
      <c r="H13" s="21"/>
      <c r="I13" s="391"/>
      <c r="J13" s="19"/>
      <c r="K13" s="235"/>
      <c r="L13" s="100"/>
      <c r="M13" s="21"/>
      <c r="N13" s="391"/>
      <c r="O13" s="19"/>
      <c r="P13" s="235"/>
      <c r="Q13" s="181"/>
    </row>
    <row r="14" spans="1:17" ht="12.75">
      <c r="A14" s="23"/>
      <c r="B14" s="19"/>
      <c r="C14" s="19"/>
      <c r="D14" s="19"/>
      <c r="E14" s="19"/>
      <c r="F14" s="122"/>
      <c r="G14" s="100"/>
      <c r="H14" s="21"/>
      <c r="I14" s="19"/>
      <c r="J14" s="19"/>
      <c r="K14" s="122"/>
      <c r="L14" s="100"/>
      <c r="M14" s="21"/>
      <c r="N14" s="19"/>
      <c r="O14" s="19"/>
      <c r="P14" s="122"/>
      <c r="Q14" s="181"/>
    </row>
    <row r="15" spans="1:17" ht="12.75">
      <c r="A15" s="23"/>
      <c r="B15" s="148" t="s">
        <v>157</v>
      </c>
      <c r="C15" s="19"/>
      <c r="D15" s="19"/>
      <c r="E15" s="19"/>
      <c r="F15" s="122"/>
      <c r="G15" s="100"/>
      <c r="H15" s="21"/>
      <c r="I15" s="19"/>
      <c r="J15" s="19"/>
      <c r="K15" s="122"/>
      <c r="L15" s="100"/>
      <c r="M15" s="21"/>
      <c r="N15" s="19"/>
      <c r="O15" s="19"/>
      <c r="P15" s="122"/>
      <c r="Q15" s="181"/>
    </row>
    <row r="16" spans="1:17" ht="12.75">
      <c r="A16" s="137"/>
      <c r="B16" s="138" t="s">
        <v>285</v>
      </c>
      <c r="C16" s="139" t="s">
        <v>286</v>
      </c>
      <c r="D16" s="139"/>
      <c r="E16" s="140"/>
      <c r="F16" s="141"/>
      <c r="G16" s="142"/>
      <c r="H16" s="21"/>
      <c r="I16" s="19"/>
      <c r="J16" s="19"/>
      <c r="K16" s="122"/>
      <c r="L16" s="100"/>
      <c r="M16" s="21"/>
      <c r="N16" s="19"/>
      <c r="O16" s="19"/>
      <c r="P16" s="122"/>
      <c r="Q16" s="181"/>
    </row>
    <row r="17" spans="1:17" ht="15">
      <c r="A17" s="142">
        <v>1</v>
      </c>
      <c r="B17" s="143" t="s">
        <v>287</v>
      </c>
      <c r="C17" s="144">
        <v>4902509</v>
      </c>
      <c r="D17" s="145" t="s">
        <v>12</v>
      </c>
      <c r="E17" s="145" t="s">
        <v>288</v>
      </c>
      <c r="F17" s="146">
        <v>5000</v>
      </c>
      <c r="G17" s="442">
        <v>997239</v>
      </c>
      <c r="H17" s="443">
        <v>997239</v>
      </c>
      <c r="I17" s="79">
        <f>G17-H17</f>
        <v>0</v>
      </c>
      <c r="J17" s="79">
        <f>$F17*I17</f>
        <v>0</v>
      </c>
      <c r="K17" s="81">
        <f>J17/1000000</f>
        <v>0</v>
      </c>
      <c r="L17" s="442">
        <v>30976</v>
      </c>
      <c r="M17" s="443">
        <v>31058</v>
      </c>
      <c r="N17" s="79">
        <f>L17-M17</f>
        <v>-82</v>
      </c>
      <c r="O17" s="79">
        <f>$F17*N17</f>
        <v>-410000</v>
      </c>
      <c r="P17" s="81">
        <f>O17/1000000</f>
        <v>-0.41</v>
      </c>
      <c r="Q17" s="181"/>
    </row>
    <row r="18" spans="1:17" ht="15">
      <c r="A18" s="142">
        <v>2</v>
      </c>
      <c r="B18" s="143" t="s">
        <v>289</v>
      </c>
      <c r="C18" s="144">
        <v>4902510</v>
      </c>
      <c r="D18" s="145" t="s">
        <v>12</v>
      </c>
      <c r="E18" s="145" t="s">
        <v>288</v>
      </c>
      <c r="F18" s="146">
        <v>1000</v>
      </c>
      <c r="G18" s="442">
        <v>999594</v>
      </c>
      <c r="H18" s="443">
        <v>999594</v>
      </c>
      <c r="I18" s="79">
        <f>G18-H18</f>
        <v>0</v>
      </c>
      <c r="J18" s="79">
        <f>$F18*I18</f>
        <v>0</v>
      </c>
      <c r="K18" s="81">
        <f>J18/1000000</f>
        <v>0</v>
      </c>
      <c r="L18" s="442">
        <v>2450</v>
      </c>
      <c r="M18" s="443">
        <v>2553</v>
      </c>
      <c r="N18" s="79">
        <f>L18-M18</f>
        <v>-103</v>
      </c>
      <c r="O18" s="79">
        <f>$F18*N18</f>
        <v>-103000</v>
      </c>
      <c r="P18" s="81">
        <f>O18/1000000</f>
        <v>-0.103</v>
      </c>
      <c r="Q18" s="181"/>
    </row>
    <row r="19" spans="1:17" ht="15">
      <c r="A19" s="142">
        <v>3</v>
      </c>
      <c r="B19" s="143" t="s">
        <v>290</v>
      </c>
      <c r="C19" s="144">
        <v>4864947</v>
      </c>
      <c r="D19" s="145" t="s">
        <v>12</v>
      </c>
      <c r="E19" s="145" t="s">
        <v>288</v>
      </c>
      <c r="F19" s="146">
        <v>1000</v>
      </c>
      <c r="G19" s="442"/>
      <c r="H19" s="443"/>
      <c r="I19" s="79">
        <f>G19-H19</f>
        <v>0</v>
      </c>
      <c r="J19" s="79">
        <f>$F19*I19</f>
        <v>0</v>
      </c>
      <c r="K19" s="81">
        <f>J19/1000000</f>
        <v>0</v>
      </c>
      <c r="L19" s="442"/>
      <c r="M19" s="443"/>
      <c r="N19" s="79">
        <f>L19-M19</f>
        <v>0</v>
      </c>
      <c r="O19" s="79">
        <f>$F19*N19</f>
        <v>0</v>
      </c>
      <c r="P19" s="81">
        <f>O19/1000000</f>
        <v>0</v>
      </c>
      <c r="Q19" s="181"/>
    </row>
    <row r="20" spans="1:17" ht="12.75">
      <c r="A20" s="142"/>
      <c r="B20" s="143"/>
      <c r="C20" s="144"/>
      <c r="D20" s="145"/>
      <c r="E20" s="145"/>
      <c r="F20" s="147"/>
      <c r="G20" s="158"/>
      <c r="H20" s="19"/>
      <c r="I20" s="79"/>
      <c r="J20" s="79"/>
      <c r="K20" s="81"/>
      <c r="L20" s="80"/>
      <c r="M20" s="78"/>
      <c r="N20" s="79"/>
      <c r="O20" s="79"/>
      <c r="P20" s="81"/>
      <c r="Q20" s="181"/>
    </row>
    <row r="21" spans="1:17" ht="12.75">
      <c r="A21" s="23"/>
      <c r="B21" s="19"/>
      <c r="C21" s="19"/>
      <c r="D21" s="19"/>
      <c r="E21" s="19"/>
      <c r="F21" s="122"/>
      <c r="G21" s="23"/>
      <c r="H21" s="19"/>
      <c r="I21" s="19"/>
      <c r="J21" s="19"/>
      <c r="K21" s="122"/>
      <c r="L21" s="23"/>
      <c r="M21" s="19"/>
      <c r="N21" s="19"/>
      <c r="O21" s="19"/>
      <c r="P21" s="122"/>
      <c r="Q21" s="181"/>
    </row>
    <row r="22" spans="1:17" ht="12.75">
      <c r="A22" s="23"/>
      <c r="B22" s="19"/>
      <c r="C22" s="19"/>
      <c r="D22" s="19"/>
      <c r="E22" s="19"/>
      <c r="F22" s="122"/>
      <c r="G22" s="23"/>
      <c r="H22" s="19"/>
      <c r="I22" s="19"/>
      <c r="J22" s="19"/>
      <c r="K22" s="122"/>
      <c r="L22" s="23"/>
      <c r="M22" s="19"/>
      <c r="N22" s="19"/>
      <c r="O22" s="19"/>
      <c r="P22" s="122"/>
      <c r="Q22" s="181"/>
    </row>
    <row r="23" spans="1:17" ht="12.75">
      <c r="A23" s="23"/>
      <c r="B23" s="19"/>
      <c r="C23" s="19"/>
      <c r="D23" s="19"/>
      <c r="E23" s="19"/>
      <c r="F23" s="122"/>
      <c r="G23" s="23"/>
      <c r="H23" s="19"/>
      <c r="I23" s="240" t="s">
        <v>327</v>
      </c>
      <c r="J23" s="19"/>
      <c r="K23" s="239">
        <f>SUM(K17:K19)</f>
        <v>0</v>
      </c>
      <c r="L23" s="23"/>
      <c r="M23" s="19"/>
      <c r="N23" s="240" t="s">
        <v>327</v>
      </c>
      <c r="O23" s="19"/>
      <c r="P23" s="239">
        <f>SUM(P17:P19)</f>
        <v>-0.513</v>
      </c>
      <c r="Q23" s="181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2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2013-06-26T10:26:18Z</cp:lastPrinted>
  <dcterms:created xsi:type="dcterms:W3CDTF">1996-10-14T23:33:28Z</dcterms:created>
  <dcterms:modified xsi:type="dcterms:W3CDTF">2013-06-26T10:26:53Z</dcterms:modified>
  <cp:category/>
  <cp:version/>
  <cp:contentType/>
  <cp:contentStatus/>
</cp:coreProperties>
</file>